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cija\Desktop\FINANCIJSKI PLAN 2024-2026\"/>
    </mc:Choice>
  </mc:AlternateContent>
  <bookViews>
    <workbookView xWindow="0" yWindow="0" windowWidth="23016" windowHeight="932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7" l="1"/>
  <c r="H20" i="7"/>
  <c r="H19" i="7"/>
  <c r="G20" i="7"/>
  <c r="G19" i="7"/>
  <c r="I19" i="7"/>
  <c r="I22" i="7"/>
  <c r="H22" i="7"/>
  <c r="I12" i="7"/>
  <c r="H12" i="7"/>
  <c r="I8" i="7"/>
  <c r="I7" i="7" s="1"/>
  <c r="H8" i="7"/>
  <c r="H7" i="7" s="1"/>
  <c r="G22" i="7"/>
  <c r="G12" i="7"/>
  <c r="G8" i="7"/>
  <c r="G7" i="7" s="1"/>
  <c r="I17" i="7"/>
  <c r="H17" i="7"/>
  <c r="G17" i="7"/>
  <c r="E17" i="7"/>
  <c r="E16" i="7" s="1"/>
  <c r="F17" i="7"/>
  <c r="F16" i="7" s="1"/>
  <c r="I44" i="7"/>
  <c r="H44" i="7"/>
  <c r="G44" i="7"/>
  <c r="F62" i="7"/>
  <c r="E62" i="7"/>
  <c r="G62" i="7"/>
  <c r="I62" i="7"/>
  <c r="H62" i="7"/>
  <c r="I57" i="7"/>
  <c r="H57" i="7"/>
  <c r="G57" i="7"/>
  <c r="I47" i="7"/>
  <c r="H47" i="7"/>
  <c r="G47" i="7"/>
  <c r="G46" i="7" s="1"/>
  <c r="I56" i="7" l="1"/>
  <c r="H56" i="7"/>
  <c r="G56" i="7"/>
  <c r="J26" i="3" l="1"/>
  <c r="B10" i="5" l="1"/>
  <c r="F9" i="1" l="1"/>
  <c r="G9" i="1"/>
  <c r="F13" i="1"/>
  <c r="G13" i="1"/>
  <c r="H13" i="1"/>
  <c r="I37" i="3"/>
  <c r="I35" i="3"/>
  <c r="H35" i="3"/>
  <c r="J38" i="3"/>
  <c r="I38" i="3"/>
  <c r="J24" i="3"/>
  <c r="J48" i="3"/>
  <c r="I48" i="3"/>
  <c r="H48" i="3"/>
  <c r="H38" i="3"/>
  <c r="H37" i="3"/>
  <c r="E51" i="7" l="1"/>
  <c r="I51" i="7"/>
  <c r="I50" i="7" s="1"/>
  <c r="H51" i="7"/>
  <c r="H50" i="7" s="1"/>
  <c r="G51" i="7"/>
  <c r="G50" i="7" s="1"/>
  <c r="F51" i="7"/>
  <c r="F50" i="7" s="1"/>
  <c r="E50" i="7"/>
  <c r="E80" i="7" l="1"/>
  <c r="E7" i="7"/>
  <c r="E6" i="7" s="1"/>
  <c r="E76" i="7" l="1"/>
  <c r="F76" i="7"/>
  <c r="E73" i="7"/>
  <c r="E61" i="7"/>
  <c r="E72" i="7" l="1"/>
  <c r="E71" i="7" s="1"/>
  <c r="F40" i="3"/>
  <c r="F36" i="3" l="1"/>
  <c r="F59" i="3"/>
  <c r="F53" i="3"/>
  <c r="F48" i="3"/>
  <c r="F8" i="1"/>
  <c r="F47" i="3" l="1"/>
  <c r="F12" i="1" s="1"/>
  <c r="F11" i="1" s="1"/>
  <c r="F14" i="1" s="1"/>
  <c r="F28" i="3" l="1"/>
  <c r="F26" i="3"/>
  <c r="F24" i="3"/>
  <c r="F22" i="3"/>
  <c r="F18" i="3"/>
  <c r="F17" i="3" l="1"/>
  <c r="G63" i="3"/>
  <c r="G62" i="3" s="1"/>
  <c r="F10" i="3"/>
  <c r="H40" i="3"/>
  <c r="J22" i="3"/>
  <c r="E20" i="7" l="1"/>
  <c r="F7" i="7"/>
  <c r="G24" i="3" l="1"/>
  <c r="J41" i="3" l="1"/>
  <c r="I41" i="3"/>
  <c r="G41" i="3"/>
  <c r="F41" i="3"/>
  <c r="F39" i="3"/>
  <c r="F38" i="3"/>
  <c r="F37" i="3"/>
  <c r="F35" i="3"/>
  <c r="J40" i="3"/>
  <c r="I40" i="3"/>
  <c r="G40" i="3"/>
  <c r="J39" i="3"/>
  <c r="I39" i="3"/>
  <c r="H39" i="3"/>
  <c r="G39" i="3"/>
  <c r="G38" i="3"/>
  <c r="J37" i="3"/>
  <c r="G37" i="3"/>
  <c r="J36" i="3"/>
  <c r="I36" i="3"/>
  <c r="I42" i="3" s="1"/>
  <c r="H36" i="3"/>
  <c r="G36" i="3"/>
  <c r="J35" i="3"/>
  <c r="G35" i="3"/>
  <c r="E46" i="7"/>
  <c r="E19" i="7" s="1"/>
  <c r="E82" i="7"/>
  <c r="E79" i="7" s="1"/>
  <c r="I85" i="7"/>
  <c r="H85" i="7"/>
  <c r="G85" i="7"/>
  <c r="F85" i="7"/>
  <c r="E85" i="7"/>
  <c r="E84" i="7" s="1"/>
  <c r="E88" i="7"/>
  <c r="E87" i="7" s="1"/>
  <c r="I88" i="7"/>
  <c r="H88" i="7"/>
  <c r="H87" i="7" s="1"/>
  <c r="H84" i="7" s="1"/>
  <c r="G88" i="7"/>
  <c r="G87" i="7" s="1"/>
  <c r="G79" i="7" s="1"/>
  <c r="F88" i="7"/>
  <c r="F87" i="7" s="1"/>
  <c r="F84" i="7" s="1"/>
  <c r="I87" i="7"/>
  <c r="I84" i="7" s="1"/>
  <c r="I82" i="7"/>
  <c r="I80" i="7" s="1"/>
  <c r="H82" i="7"/>
  <c r="H80" i="7" s="1"/>
  <c r="G82" i="7"/>
  <c r="G80" i="7" s="1"/>
  <c r="F82" i="7"/>
  <c r="E67" i="7"/>
  <c r="E66" i="7" s="1"/>
  <c r="E65" i="7" s="1"/>
  <c r="E60" i="7"/>
  <c r="E59" i="7" s="1"/>
  <c r="E78" i="7" l="1"/>
  <c r="F79" i="7"/>
  <c r="F78" i="7" s="1"/>
  <c r="F80" i="7"/>
  <c r="G42" i="3"/>
  <c r="F42" i="3"/>
  <c r="G84" i="7"/>
  <c r="E12" i="6"/>
  <c r="E11" i="6" s="1"/>
  <c r="F12" i="6"/>
  <c r="F63" i="3"/>
  <c r="F20" i="7" l="1"/>
  <c r="F6" i="7"/>
  <c r="F73" i="7"/>
  <c r="I46" i="7" l="1"/>
  <c r="H46" i="7"/>
  <c r="F46" i="7"/>
  <c r="F19" i="7" s="1"/>
  <c r="I16" i="7"/>
  <c r="I15" i="7" s="1"/>
  <c r="H16" i="7"/>
  <c r="H15" i="7" s="1"/>
  <c r="F15" i="7"/>
  <c r="I76" i="7"/>
  <c r="H76" i="7"/>
  <c r="I6" i="7"/>
  <c r="H6" i="7"/>
  <c r="E56" i="7"/>
  <c r="E55" i="7" s="1"/>
  <c r="E54" i="7" s="1"/>
  <c r="E15" i="7"/>
  <c r="E5" i="7" s="1"/>
  <c r="J13" i="3"/>
  <c r="I13" i="3"/>
  <c r="H13" i="3"/>
  <c r="G13" i="3"/>
  <c r="J12" i="3"/>
  <c r="I12" i="3"/>
  <c r="H12" i="3"/>
  <c r="G12" i="3"/>
  <c r="J11" i="3"/>
  <c r="I11" i="3"/>
  <c r="H11" i="3"/>
  <c r="G11" i="3"/>
  <c r="J10" i="3"/>
  <c r="I10" i="3"/>
  <c r="H10" i="3"/>
  <c r="G10" i="3"/>
  <c r="J9" i="3"/>
  <c r="I9" i="3"/>
  <c r="H9" i="3"/>
  <c r="G9" i="3"/>
  <c r="J8" i="3"/>
  <c r="I8" i="3"/>
  <c r="H8" i="3"/>
  <c r="G8" i="3"/>
  <c r="F9" i="3"/>
  <c r="F8" i="3"/>
  <c r="F12" i="3"/>
  <c r="F11" i="3"/>
  <c r="F13" i="3"/>
  <c r="H18" i="3"/>
  <c r="G59" i="3"/>
  <c r="G53" i="3"/>
  <c r="G48" i="3"/>
  <c r="J28" i="3"/>
  <c r="I28" i="3"/>
  <c r="H28" i="3"/>
  <c r="G28" i="3"/>
  <c r="I5" i="7" l="1"/>
  <c r="E4" i="7"/>
  <c r="H5" i="7"/>
  <c r="G47" i="3"/>
  <c r="H14" i="3"/>
  <c r="D10" i="5" s="1"/>
  <c r="G14" i="3"/>
  <c r="C10" i="5" s="1"/>
  <c r="F5" i="7"/>
  <c r="J14" i="3"/>
  <c r="F10" i="5" s="1"/>
  <c r="I14" i="3"/>
  <c r="E10" i="5" s="1"/>
  <c r="F14" i="3"/>
  <c r="H42" i="3"/>
  <c r="G76" i="7"/>
  <c r="I12" i="6"/>
  <c r="I11" i="6" s="1"/>
  <c r="H12" i="6"/>
  <c r="H11" i="6" s="1"/>
  <c r="G12" i="6"/>
  <c r="G11" i="6" s="1"/>
  <c r="I9" i="6"/>
  <c r="H9" i="6"/>
  <c r="H8" i="6" s="1"/>
  <c r="G9" i="6"/>
  <c r="G8" i="6" s="1"/>
  <c r="I8" i="6"/>
  <c r="F11" i="6"/>
  <c r="F9" i="6"/>
  <c r="F8" i="6" s="1"/>
  <c r="E9" i="6"/>
  <c r="E8" i="6" s="1"/>
  <c r="G18" i="3"/>
  <c r="G26" i="3"/>
  <c r="G22" i="3"/>
  <c r="J53" i="3"/>
  <c r="J42" i="3" s="1"/>
  <c r="I22" i="3"/>
  <c r="H53" i="3"/>
  <c r="I53" i="3"/>
  <c r="I26" i="3"/>
  <c r="G69" i="3" l="1"/>
  <c r="G12" i="1"/>
  <c r="G17" i="3"/>
  <c r="G73" i="7"/>
  <c r="G72" i="7" s="1"/>
  <c r="I73" i="7"/>
  <c r="I72" i="7" s="1"/>
  <c r="I71" i="7" s="1"/>
  <c r="H73" i="7"/>
  <c r="H72" i="7" s="1"/>
  <c r="H71" i="7" s="1"/>
  <c r="I67" i="7"/>
  <c r="I66" i="7" s="1"/>
  <c r="I65" i="7" s="1"/>
  <c r="H67" i="7"/>
  <c r="H66" i="7" s="1"/>
  <c r="H65" i="7" s="1"/>
  <c r="G67" i="7"/>
  <c r="G66" i="7" s="1"/>
  <c r="G65" i="7" s="1"/>
  <c r="F67" i="7"/>
  <c r="F66" i="7" s="1"/>
  <c r="F65" i="7" s="1"/>
  <c r="I61" i="7"/>
  <c r="I60" i="7" s="1"/>
  <c r="I59" i="7" s="1"/>
  <c r="H61" i="7"/>
  <c r="H60" i="7" s="1"/>
  <c r="H59" i="7" s="1"/>
  <c r="F61" i="7"/>
  <c r="F56" i="7"/>
  <c r="F55" i="7" s="1"/>
  <c r="F54" i="7" s="1"/>
  <c r="I55" i="7"/>
  <c r="I54" i="7" s="1"/>
  <c r="H55" i="7"/>
  <c r="H54" i="7" s="1"/>
  <c r="G61" i="7"/>
  <c r="G60" i="7" s="1"/>
  <c r="G59" i="7" s="1"/>
  <c r="G55" i="7"/>
  <c r="G54" i="7" s="1"/>
  <c r="G16" i="7"/>
  <c r="G15" i="7" s="1"/>
  <c r="H63" i="3"/>
  <c r="H62" i="3" s="1"/>
  <c r="J63" i="3"/>
  <c r="J62" i="3" s="1"/>
  <c r="J13" i="1" s="1"/>
  <c r="I63" i="3"/>
  <c r="I62" i="3" s="1"/>
  <c r="I13" i="1" s="1"/>
  <c r="J59" i="3"/>
  <c r="I59" i="3"/>
  <c r="I47" i="3" s="1"/>
  <c r="I12" i="1" s="1"/>
  <c r="H59" i="3"/>
  <c r="H47" i="3" s="1"/>
  <c r="H12" i="1" s="1"/>
  <c r="F62" i="3"/>
  <c r="F69" i="3" s="1"/>
  <c r="I24" i="3"/>
  <c r="J18" i="3"/>
  <c r="I18" i="3"/>
  <c r="I17" i="3" s="1"/>
  <c r="I9" i="1" s="1"/>
  <c r="H26" i="3"/>
  <c r="H24" i="3"/>
  <c r="H22" i="3"/>
  <c r="I69" i="3" l="1"/>
  <c r="H4" i="7"/>
  <c r="I4" i="7"/>
  <c r="F60" i="7"/>
  <c r="F59" i="7" s="1"/>
  <c r="H17" i="3"/>
  <c r="H9" i="1" s="1"/>
  <c r="H8" i="1" s="1"/>
  <c r="J17" i="3"/>
  <c r="J9" i="1" s="1"/>
  <c r="J8" i="1" s="1"/>
  <c r="J47" i="3"/>
  <c r="G71" i="7"/>
  <c r="H69" i="3"/>
  <c r="G21" i="1"/>
  <c r="F21" i="1"/>
  <c r="F30" i="1" s="1"/>
  <c r="G11" i="1"/>
  <c r="G8" i="1"/>
  <c r="I11" i="1"/>
  <c r="H11" i="1"/>
  <c r="I8" i="1"/>
  <c r="J69" i="3" l="1"/>
  <c r="J12" i="1"/>
  <c r="J11" i="1" s="1"/>
  <c r="J14" i="1" s="1"/>
  <c r="I14" i="1"/>
  <c r="H14" i="1"/>
  <c r="G14" i="1"/>
  <c r="G30" i="1" s="1"/>
  <c r="F72" i="7"/>
  <c r="F71" i="7" s="1"/>
  <c r="F4" i="7" s="1"/>
  <c r="G6" i="7"/>
  <c r="G5" i="7" s="1"/>
  <c r="G4" i="7" s="1"/>
</calcChain>
</file>

<file path=xl/sharedStrings.xml><?xml version="1.0" encoding="utf-8"?>
<sst xmlns="http://schemas.openxmlformats.org/spreadsheetml/2006/main" count="256" uniqueCount="126">
  <si>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</si>
  <si>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</si>
  <si>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</si>
  <si>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</si>
  <si>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</si>
  <si>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</si>
  <si>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</si>
  <si>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</si>
  <si>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</si>
  <si>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</si>
  <si>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</si>
  <si>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</si>
  <si>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</si>
  <si>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</si>
  <si>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</si>
  <si>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</si>
  <si>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</si>
  <si>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</si>
  <si>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</si>
  <si>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</si>
  <si>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</si>
  <si>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</si>
  <si>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</si>
  <si>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</si>
  <si>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</si>
  <si>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</si>
  <si>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</si>
  <si>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</si>
  <si>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</si>
  <si>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</si>
  <si>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</si>
  <si>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</si>
  <si>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</si>
  <si>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</si>
  <si>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</si>
  <si>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</si>
  <si>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</si>
  <si>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</si>
  <si>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</si>
  <si>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</si>
  <si>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</si>
  <si>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</si>
  <si>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</si>
  <si>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</si>
  <si>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</si>
  <si>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
za 2025.</t>
  </si>
  <si>
    <t>Pomoći iz inozemstva i od subjekata unutar općeg proračuna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</si>
  <si>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</si>
  <si>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</si>
  <si>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</si>
  <si>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</si>
  <si>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</si>
  <si>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</si>
  <si>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</si>
  <si>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</si>
  <si>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FINANCIJSKI PLAN DJEČJEG VRTIĆA KOCKICA LIPIK 
ZA 2023. I PROJEKCIJA ZA 2024. I 2025. GODINU</t>
  </si>
  <si>
    <t>Europski socijalni fond</t>
  </si>
  <si>
    <t>Prihodi od upravnih i administrativnih pristojbi, pristojbi po posebnim propisima i naknadama</t>
  </si>
  <si>
    <t>Prihodi od prodaje proizvoda i robe te pruženih usluga i prihodi od donacija</t>
  </si>
  <si>
    <t>Sredstva EU</t>
  </si>
  <si>
    <t>Ostali financijski rashodi</t>
  </si>
  <si>
    <t>Ostale pomoći i darovnice</t>
  </si>
  <si>
    <t>Europski socijalni fond (ESF)</t>
  </si>
  <si>
    <t>PREDŠKOLSKI ODGOJ</t>
  </si>
  <si>
    <t>Aktivnost A4000 01</t>
  </si>
  <si>
    <t>ODGOJNO I ADMINISTRATVNO TEHNIČKO OSOBLJE</t>
  </si>
  <si>
    <t>Izvor financiranja 11</t>
  </si>
  <si>
    <t>Izvor financiranja 31</t>
  </si>
  <si>
    <t>Izvor financiranja 43</t>
  </si>
  <si>
    <t>Prihodi za posebne namjene</t>
  </si>
  <si>
    <t>Rashodi za nabavu nef. Imovine</t>
  </si>
  <si>
    <t>Aktivnost A4000 02</t>
  </si>
  <si>
    <t>PREDŠKOLA</t>
  </si>
  <si>
    <t>Izvor financiranja 52</t>
  </si>
  <si>
    <t>Aktivnost A4000 03</t>
  </si>
  <si>
    <t>RANO UČENJE ENGLESKOG JEZIKA</t>
  </si>
  <si>
    <t>Aktivnost A4000 04</t>
  </si>
  <si>
    <t>Aktivnost A4000 05</t>
  </si>
  <si>
    <t>UNAPREĐENJE USLUBE U DV KOCKICA LIPIK</t>
  </si>
  <si>
    <t>Izvor financiranja 561</t>
  </si>
  <si>
    <t>Europski socijalni fond (ASF)</t>
  </si>
  <si>
    <t>SPORTSKA IGRAONICA</t>
  </si>
  <si>
    <t>SERVISIRANJE DUGA PO KREDITU ZA INVESTICIJE</t>
  </si>
  <si>
    <t>Izdaci za dane zajmove i depozite</t>
  </si>
  <si>
    <t>IZVOR</t>
  </si>
  <si>
    <t>Izvor financiranja 524</t>
  </si>
  <si>
    <t>Kapitalni projekt K400 02</t>
  </si>
  <si>
    <t>Kazne, upravne mjere i ostali prihodi</t>
  </si>
  <si>
    <t>09 Predškolsko obrazovanje</t>
  </si>
  <si>
    <t>04 Ekonomski poslovi</t>
  </si>
  <si>
    <t>FINANCIJSKI PLAN DJEČJEG VRTIĆA KOCKICA LIPIK 
ZA 2024. I PROJEKCIJA ZA 2025. I 2026. GODINU</t>
  </si>
  <si>
    <t>Izvršenje 2022.</t>
  </si>
  <si>
    <t>Plan 2023.</t>
  </si>
  <si>
    <t>Plan za 2024.</t>
  </si>
  <si>
    <t>Projekcija 
za 2026.</t>
  </si>
  <si>
    <t>EUR</t>
  </si>
  <si>
    <t>Uredska oprema i namještaj</t>
  </si>
  <si>
    <t>Uređaji, strojevi i oprema za ostale namjene</t>
  </si>
  <si>
    <t>Didaktički materijal</t>
  </si>
  <si>
    <t>Ugovor o djelu</t>
  </si>
  <si>
    <t>Bankarske usluge i usluge platnog prometa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</si>
  <si>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</si>
  <si>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</si>
  <si>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</si>
  <si>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</si>
  <si>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</si>
  <si>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</si>
  <si>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</si>
  <si>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Sitan inventar i auto gume</t>
  </si>
  <si>
    <t>Službena, radna i zaštitna odjeća i obuća</t>
  </si>
  <si>
    <t>Usluge telefona, pošte i prijevoza</t>
  </si>
  <si>
    <t xml:space="preserve">Usluge tekućeg i investicijskog održavanja 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</si>
  <si>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</si>
  <si>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</si>
  <si>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</si>
  <si>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</si>
  <si>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</si>
  <si>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</si>
  <si>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za rad predstavničkih i izvršnih tijela</t>
  </si>
  <si>
    <t>Premije osiguranja</t>
  </si>
  <si>
    <t>Reprezentacija</t>
  </si>
  <si>
    <t>Pristojbe i naknade</t>
  </si>
  <si>
    <t>Plaće za redovan rad</t>
  </si>
  <si>
    <t>Ostali rashohi za zaposlene</t>
  </si>
  <si>
    <t>Doprinosi za obvezno zdravstveno osiguranje</t>
  </si>
  <si>
    <t>Naknade za prijevoz, za rad na terenu i odvojeni život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</si>
</sst>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i/>
      <sz val="12"/>
      <name val="Arial"/>
      <family val="2"/>
      <charset val="238"/>
    </font>
    <font>
      <i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3" fontId="3" fillId="5" borderId="3" xfId="0" applyNumberFormat="1" applyFont="1" applyFill="1" applyBorder="1" applyAlignment="1">
      <alignment horizontal="right"/>
    </xf>
    <xf numFmtId="0" fontId="9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/>
    </xf>
    <xf numFmtId="3" fontId="19" fillId="5" borderId="3" xfId="0" applyNumberFormat="1" applyFont="1" applyFill="1" applyBorder="1" applyAlignment="1">
      <alignment horizontal="right"/>
    </xf>
    <xf numFmtId="0" fontId="20" fillId="2" borderId="3" xfId="0" quotePrefix="1" applyFont="1" applyFill="1" applyBorder="1" applyAlignment="1">
      <alignment horizontal="left" vertical="center"/>
    </xf>
    <xf numFmtId="0" fontId="9" fillId="5" borderId="3" xfId="0" applyNumberFormat="1" applyFont="1" applyFill="1" applyBorder="1" applyAlignment="1" applyProtection="1">
      <alignment vertical="center" wrapText="1"/>
    </xf>
    <xf numFmtId="0" fontId="11" fillId="6" borderId="3" xfId="0" applyNumberFormat="1" applyFont="1" applyFill="1" applyBorder="1" applyAlignment="1" applyProtection="1">
      <alignment horizontal="left" vertical="center" wrapText="1"/>
    </xf>
    <xf numFmtId="3" fontId="6" fillId="6" borderId="3" xfId="0" applyNumberFormat="1" applyFont="1" applyFill="1" applyBorder="1" applyAlignment="1">
      <alignment horizontal="right"/>
    </xf>
    <xf numFmtId="0" fontId="11" fillId="6" borderId="3" xfId="0" applyFont="1" applyFill="1" applyBorder="1" applyAlignment="1">
      <alignment horizontal="left" vertical="center"/>
    </xf>
    <xf numFmtId="0" fontId="11" fillId="6" borderId="3" xfId="0" applyNumberFormat="1" applyFont="1" applyFill="1" applyBorder="1" applyAlignment="1" applyProtection="1">
      <alignment horizontal="left" vertical="center"/>
    </xf>
    <xf numFmtId="0" fontId="11" fillId="6" borderId="3" xfId="0" applyNumberFormat="1" applyFont="1" applyFill="1" applyBorder="1" applyAlignment="1" applyProtection="1">
      <alignment vertical="center" wrapText="1"/>
    </xf>
    <xf numFmtId="3" fontId="0" fillId="0" borderId="0" xfId="0" applyNumberFormat="1"/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19" fillId="3" borderId="4" xfId="0" applyNumberFormat="1" applyFont="1" applyFill="1" applyBorder="1" applyAlignment="1" applyProtection="1">
      <alignment horizontal="left" vertical="center" wrapText="1"/>
    </xf>
    <xf numFmtId="3" fontId="3" fillId="3" borderId="4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 applyProtection="1">
      <alignment horizontal="right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3" fontId="3" fillId="7" borderId="3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1" fillId="3" borderId="3" xfId="0" applyNumberFormat="1" applyFont="1" applyFill="1" applyBorder="1" applyAlignment="1" applyProtection="1">
      <alignment horizontal="left" vertical="center" wrapText="1"/>
    </xf>
    <xf numFmtId="3" fontId="9" fillId="3" borderId="4" xfId="0" applyNumberFormat="1" applyFont="1" applyFill="1" applyBorder="1" applyAlignment="1">
      <alignment horizontal="right"/>
    </xf>
    <xf numFmtId="0" fontId="11" fillId="3" borderId="3" xfId="0" applyFont="1" applyFill="1" applyBorder="1" applyAlignment="1">
      <alignment horizontal="left" vertical="center"/>
    </xf>
    <xf numFmtId="0" fontId="11" fillId="3" borderId="3" xfId="0" applyNumberFormat="1" applyFont="1" applyFill="1" applyBorder="1" applyAlignment="1" applyProtection="1">
      <alignment horizontal="left" vertical="center"/>
    </xf>
    <xf numFmtId="0" fontId="11" fillId="3" borderId="3" xfId="0" applyNumberFormat="1" applyFont="1" applyFill="1" applyBorder="1" applyAlignment="1" applyProtection="1">
      <alignment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9" fillId="3" borderId="4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/>
    <xf numFmtId="0" fontId="0" fillId="0" borderId="5" xfId="0" applyBorder="1"/>
    <xf numFmtId="3" fontId="0" fillId="8" borderId="0" xfId="0" applyNumberFormat="1" applyFill="1"/>
    <xf numFmtId="3" fontId="0" fillId="8" borderId="5" xfId="0" applyNumberFormat="1" applyFill="1" applyBorder="1"/>
    <xf numFmtId="3" fontId="19" fillId="2" borderId="3" xfId="0" applyNumberFormat="1" applyFont="1" applyFill="1" applyBorder="1" applyAlignment="1">
      <alignment horizontal="right"/>
    </xf>
    <xf numFmtId="0" fontId="0" fillId="0" borderId="0" xfId="0" applyBorder="1"/>
    <xf numFmtId="3" fontId="0" fillId="8" borderId="0" xfId="0" applyNumberFormat="1" applyFill="1" applyBorder="1"/>
    <xf numFmtId="3" fontId="0" fillId="0" borderId="5" xfId="0" applyNumberFormat="1" applyBorder="1"/>
    <xf numFmtId="0" fontId="21" fillId="0" borderId="0" xfId="0" applyFont="1"/>
    <xf numFmtId="0" fontId="21" fillId="8" borderId="0" xfId="0" applyFont="1" applyFill="1"/>
    <xf numFmtId="3" fontId="21" fillId="8" borderId="0" xfId="0" applyNumberFormat="1" applyFont="1" applyFill="1"/>
    <xf numFmtId="0" fontId="1" fillId="0" borderId="0" xfId="0" applyFont="1"/>
    <xf numFmtId="0" fontId="1" fillId="0" borderId="0" xfId="0" applyFont="1" applyBorder="1"/>
    <xf numFmtId="0" fontId="1" fillId="0" borderId="5" xfId="0" applyFont="1" applyBorder="1"/>
    <xf numFmtId="4" fontId="0" fillId="0" borderId="0" xfId="0" applyNumberFormat="1"/>
    <xf numFmtId="4" fontId="19" fillId="5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4" fontId="6" fillId="6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21" fillId="8" borderId="0" xfId="0" applyNumberFormat="1" applyFont="1" applyFill="1"/>
    <xf numFmtId="3" fontId="22" fillId="3" borderId="3" xfId="0" applyNumberFormat="1" applyFont="1" applyFill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4" fontId="5" fillId="3" borderId="3" xfId="0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4" fontId="5" fillId="3" borderId="1" xfId="0" quotePrefix="1" applyNumberFormat="1" applyFont="1" applyFill="1" applyBorder="1" applyAlignment="1">
      <alignment horizontal="right"/>
    </xf>
    <xf numFmtId="4" fontId="13" fillId="0" borderId="0" xfId="0" applyNumberFormat="1" applyFont="1"/>
    <xf numFmtId="4" fontId="0" fillId="8" borderId="0" xfId="0" applyNumberFormat="1" applyFill="1"/>
    <xf numFmtId="4" fontId="0" fillId="8" borderId="0" xfId="0" applyNumberFormat="1" applyFill="1" applyBorder="1"/>
    <xf numFmtId="4" fontId="0" fillId="0" borderId="5" xfId="0" applyNumberFormat="1" applyBorder="1"/>
    <xf numFmtId="4" fontId="1" fillId="0" borderId="0" xfId="0" applyNumberFormat="1" applyFont="1"/>
    <xf numFmtId="4" fontId="0" fillId="8" borderId="5" xfId="0" applyNumberFormat="1" applyFill="1" applyBorder="1"/>
    <xf numFmtId="4" fontId="9" fillId="3" borderId="4" xfId="0" applyNumberFormat="1" applyFont="1" applyFill="1" applyBorder="1" applyAlignment="1">
      <alignment horizontal="right"/>
    </xf>
    <xf numFmtId="4" fontId="3" fillId="3" borderId="4" xfId="0" applyNumberFormat="1" applyFont="1" applyFill="1" applyBorder="1" applyAlignment="1">
      <alignment horizontal="right"/>
    </xf>
    <xf numFmtId="4" fontId="3" fillId="7" borderId="3" xfId="0" applyNumberFormat="1" applyFont="1" applyFill="1" applyBorder="1" applyAlignment="1">
      <alignment horizontal="right"/>
    </xf>
    <xf numFmtId="4" fontId="3" fillId="3" borderId="3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3" fontId="6" fillId="0" borderId="7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164" fontId="0" fillId="0" borderId="0" xfId="0" applyNumberFormat="1"/>
    <xf numFmtId="165" fontId="0" fillId="0" borderId="0" xfId="0" applyNumberFormat="1"/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19" fillId="3" borderId="4" xfId="0" applyNumberFormat="1" applyFont="1" applyFill="1" applyBorder="1" applyAlignment="1" applyProtection="1">
      <alignment horizontal="left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7" fillId="6" borderId="3" xfId="0" applyNumberFormat="1" applyFont="1" applyFill="1" applyBorder="1" applyAlignment="1" applyProtection="1">
      <alignment horizontal="left" vertical="center" wrapText="1"/>
    </xf>
    <xf numFmtId="4" fontId="5" fillId="6" borderId="3" xfId="0" applyNumberFormat="1" applyFont="1" applyFill="1" applyBorder="1" applyAlignment="1">
      <alignment horizontal="right"/>
    </xf>
    <xf numFmtId="3" fontId="5" fillId="6" borderId="3" xfId="0" applyNumberFormat="1" applyFont="1" applyFill="1" applyBorder="1" applyAlignment="1">
      <alignment horizontal="right"/>
    </xf>
    <xf numFmtId="0" fontId="7" fillId="5" borderId="3" xfId="0" applyNumberFormat="1" applyFont="1" applyFill="1" applyBorder="1" applyAlignment="1" applyProtection="1">
      <alignment horizontal="left" vertical="center" wrapText="1"/>
    </xf>
    <xf numFmtId="0" fontId="8" fillId="5" borderId="3" xfId="0" applyNumberFormat="1" applyFont="1" applyFill="1" applyBorder="1" applyAlignment="1" applyProtection="1">
      <alignment horizontal="left" vertical="center" wrapText="1"/>
    </xf>
    <xf numFmtId="0" fontId="23" fillId="5" borderId="3" xfId="0" applyNumberFormat="1" applyFont="1" applyFill="1" applyBorder="1" applyAlignment="1" applyProtection="1">
      <alignment horizontal="left" vertical="center" wrapText="1"/>
    </xf>
    <xf numFmtId="4" fontId="24" fillId="5" borderId="3" xfId="0" applyNumberFormat="1" applyFont="1" applyFill="1" applyBorder="1" applyAlignment="1">
      <alignment horizontal="right"/>
    </xf>
    <xf numFmtId="3" fontId="24" fillId="5" borderId="3" xfId="0" applyNumberFormat="1" applyFont="1" applyFill="1" applyBorder="1" applyAlignment="1">
      <alignment horizontal="right"/>
    </xf>
    <xf numFmtId="0" fontId="8" fillId="2" borderId="3" xfId="0" quotePrefix="1" applyFont="1" applyFill="1" applyBorder="1" applyAlignment="1">
      <alignment horizontal="left" vertical="center"/>
    </xf>
    <xf numFmtId="0" fontId="23" fillId="2" borderId="3" xfId="0" quotePrefix="1" applyFont="1" applyFill="1" applyBorder="1" applyAlignment="1">
      <alignment horizontal="left" vertical="center"/>
    </xf>
    <xf numFmtId="4" fontId="12" fillId="2" borderId="3" xfId="0" applyNumberFormat="1" applyFont="1" applyFill="1" applyBorder="1" applyAlignment="1">
      <alignment horizontal="right"/>
    </xf>
    <xf numFmtId="3" fontId="12" fillId="2" borderId="3" xfId="0" applyNumberFormat="1" applyFont="1" applyFill="1" applyBorder="1" applyAlignment="1">
      <alignment horizontal="right"/>
    </xf>
    <xf numFmtId="0" fontId="7" fillId="2" borderId="3" xfId="0" quotePrefix="1" applyFont="1" applyFill="1" applyBorder="1" applyAlignment="1">
      <alignment horizontal="left" vertical="center"/>
    </xf>
    <xf numFmtId="0" fontId="8" fillId="5" borderId="3" xfId="0" quotePrefix="1" applyFont="1" applyFill="1" applyBorder="1" applyAlignment="1">
      <alignment horizontal="left" vertical="center"/>
    </xf>
    <xf numFmtId="0" fontId="23" fillId="5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4" fontId="12" fillId="5" borderId="3" xfId="0" applyNumberFormat="1" applyFont="1" applyFill="1" applyBorder="1" applyAlignment="1">
      <alignment horizontal="right"/>
    </xf>
    <xf numFmtId="3" fontId="12" fillId="5" borderId="3" xfId="0" applyNumberFormat="1" applyFont="1" applyFill="1" applyBorder="1" applyAlignment="1">
      <alignment horizontal="right"/>
    </xf>
    <xf numFmtId="0" fontId="8" fillId="2" borderId="6" xfId="0" quotePrefix="1" applyFont="1" applyFill="1" applyBorder="1" applyAlignment="1">
      <alignment horizontal="left" vertical="center"/>
    </xf>
    <xf numFmtId="0" fontId="23" fillId="2" borderId="6" xfId="0" quotePrefix="1" applyFont="1" applyFill="1" applyBorder="1" applyAlignment="1">
      <alignment horizontal="left" vertical="center"/>
    </xf>
    <xf numFmtId="0" fontId="8" fillId="2" borderId="6" xfId="0" quotePrefix="1" applyFont="1" applyFill="1" applyBorder="1" applyAlignment="1">
      <alignment horizontal="left" vertical="center" wrapText="1"/>
    </xf>
    <xf numFmtId="4" fontId="12" fillId="2" borderId="6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5" fillId="2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19" fillId="3" borderId="1" xfId="0" applyNumberFormat="1" applyFont="1" applyFill="1" applyBorder="1" applyAlignment="1" applyProtection="1">
      <alignment horizontal="left" vertical="center" wrapText="1"/>
    </xf>
    <xf numFmtId="0" fontId="19" fillId="3" borderId="2" xfId="0" applyNumberFormat="1" applyFont="1" applyFill="1" applyBorder="1" applyAlignment="1" applyProtection="1">
      <alignment horizontal="left" vertical="center" wrapText="1"/>
    </xf>
    <xf numFmtId="0" fontId="19" fillId="3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topLeftCell="A7" zoomScale="85" zoomScaleNormal="85" workbookViewId="0">
      <selection activeCell="A7" sqref="A7"/>
    </sheetView>
  </sheetViews>
  <sheetFormatPr defaultRowHeight="14.4" x14ac:dyDescent="0.3"/>
  <cols>
    <col min="5" max="10" width="25.33203125" customWidth="1"/>
    <col min="11" max="11" width="9.109375" bestFit="1" customWidth="1"/>
    <col min="13" max="13" width="14.109375" customWidth="1"/>
  </cols>
  <sheetData>
    <row r="1" spans="1:13" ht="42" customHeight="1" x14ac:dyDescent="0.3">
      <c r="A1" s="160" t="s">
        <v>55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3" ht="18" customHeight="1" x14ac:dyDescent="0.3">
      <c r="A2" s="5"/>
      <c r="B2" s="5"/>
      <c r="C2" s="5"/>
      <c r="D2" s="5"/>
      <c r="E2" s="5"/>
      <c r="F2" s="5"/>
      <c r="G2" s="5"/>
      <c r="H2" s="5"/>
      <c r="I2" s="5"/>
    </row>
    <row r="3" spans="1:13" ht="15.6" x14ac:dyDescent="0.3">
      <c r="A3" s="160" t="s">
        <v>31</v>
      </c>
      <c r="B3" s="160"/>
      <c r="C3" s="160"/>
      <c r="D3" s="160"/>
      <c r="E3" s="160"/>
      <c r="F3" s="160"/>
      <c r="G3" s="160"/>
      <c r="H3" s="160"/>
      <c r="I3" s="177"/>
      <c r="J3" s="177"/>
    </row>
    <row r="4" spans="1:13" ht="17.399999999999999" x14ac:dyDescent="0.3">
      <c r="A4" s="5"/>
      <c r="B4" s="5"/>
      <c r="C4" s="5"/>
      <c r="D4" s="5"/>
      <c r="E4" s="5"/>
      <c r="F4" s="5"/>
      <c r="G4" s="5"/>
      <c r="H4" s="5"/>
      <c r="I4" s="6"/>
      <c r="J4" s="6"/>
    </row>
    <row r="5" spans="1:13" ht="18" customHeight="1" x14ac:dyDescent="0.3">
      <c r="A5" s="160" t="s">
        <v>40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3" ht="17.399999999999999" x14ac:dyDescent="0.3">
      <c r="A6" s="1"/>
      <c r="B6" s="2"/>
      <c r="C6" s="2"/>
      <c r="D6" s="2"/>
      <c r="E6" s="7"/>
      <c r="F6" s="8"/>
      <c r="G6" s="8"/>
      <c r="H6" s="8"/>
      <c r="I6" s="8"/>
      <c r="J6" s="41" t="s">
        <v>95</v>
      </c>
    </row>
    <row r="7" spans="1:13" ht="26.4" x14ac:dyDescent="0.3">
      <c r="A7" s="31"/>
      <c r="B7" s="32"/>
      <c r="C7" s="32"/>
      <c r="D7" s="33"/>
      <c r="E7" s="34"/>
      <c r="F7" s="4" t="s">
        <v>91</v>
      </c>
      <c r="G7" s="4" t="s">
        <v>92</v>
      </c>
      <c r="H7" s="4" t="s">
        <v>93</v>
      </c>
      <c r="I7" s="4" t="s">
        <v>45</v>
      </c>
      <c r="J7" s="4" t="s">
        <v>94</v>
      </c>
    </row>
    <row r="8" spans="1:13" ht="15.6" x14ac:dyDescent="0.3">
      <c r="A8" s="178" t="s">
        <v>0</v>
      </c>
      <c r="B8" s="174"/>
      <c r="C8" s="174"/>
      <c r="D8" s="174"/>
      <c r="E8" s="179"/>
      <c r="F8" s="101">
        <f>SUM(F9+F10)</f>
        <v>926974.77</v>
      </c>
      <c r="G8" s="101">
        <f>SUM(G9+G10)</f>
        <v>711933</v>
      </c>
      <c r="H8" s="102">
        <f t="shared" ref="H8:J8" si="0">SUM(H9+H10)</f>
        <v>711200</v>
      </c>
      <c r="I8" s="102">
        <f t="shared" si="0"/>
        <v>741500</v>
      </c>
      <c r="J8" s="102">
        <f t="shared" si="0"/>
        <v>774900</v>
      </c>
    </row>
    <row r="9" spans="1:13" ht="15.6" x14ac:dyDescent="0.3">
      <c r="A9" s="170" t="s">
        <v>1</v>
      </c>
      <c r="B9" s="163"/>
      <c r="C9" s="163"/>
      <c r="D9" s="163"/>
      <c r="E9" s="176"/>
      <c r="F9" s="103">
        <f>' Račun prihoda i rashoda'!F17</f>
        <v>926974.77</v>
      </c>
      <c r="G9" s="103">
        <f>' Račun prihoda i rashoda'!G17</f>
        <v>711933</v>
      </c>
      <c r="H9" s="104">
        <f>' Račun prihoda i rashoda'!H17</f>
        <v>711200</v>
      </c>
      <c r="I9" s="104">
        <f>' Račun prihoda i rashoda'!I17</f>
        <v>741500</v>
      </c>
      <c r="J9" s="104">
        <f>' Račun prihoda i rashoda'!J17</f>
        <v>774900</v>
      </c>
    </row>
    <row r="10" spans="1:13" ht="15.6" x14ac:dyDescent="0.3">
      <c r="A10" s="180" t="s">
        <v>2</v>
      </c>
      <c r="B10" s="176"/>
      <c r="C10" s="176"/>
      <c r="D10" s="176"/>
      <c r="E10" s="176"/>
      <c r="F10" s="103">
        <v>0</v>
      </c>
      <c r="G10" s="103">
        <v>0</v>
      </c>
      <c r="H10" s="104">
        <v>0</v>
      </c>
      <c r="I10" s="104">
        <v>0</v>
      </c>
      <c r="J10" s="104">
        <v>0</v>
      </c>
      <c r="M10" s="123"/>
    </row>
    <row r="11" spans="1:13" ht="15.6" x14ac:dyDescent="0.3">
      <c r="A11" s="42" t="s">
        <v>3</v>
      </c>
      <c r="B11" s="43"/>
      <c r="C11" s="43"/>
      <c r="D11" s="43"/>
      <c r="E11" s="43"/>
      <c r="F11" s="101">
        <f>SUM(F12:F13)</f>
        <v>588443.12</v>
      </c>
      <c r="G11" s="101">
        <f>SUM(G12:G13)</f>
        <v>711933</v>
      </c>
      <c r="H11" s="102">
        <f t="shared" ref="H11:J11" si="1">SUM(H12:H13)</f>
        <v>711200</v>
      </c>
      <c r="I11" s="102">
        <f t="shared" si="1"/>
        <v>741500</v>
      </c>
      <c r="J11" s="102">
        <f t="shared" si="1"/>
        <v>774900</v>
      </c>
    </row>
    <row r="12" spans="1:13" ht="15.6" x14ac:dyDescent="0.3">
      <c r="A12" s="162" t="s">
        <v>4</v>
      </c>
      <c r="B12" s="163"/>
      <c r="C12" s="163"/>
      <c r="D12" s="163"/>
      <c r="E12" s="163"/>
      <c r="F12" s="103">
        <f>' Račun prihoda i rashoda'!F47</f>
        <v>583644.89</v>
      </c>
      <c r="G12" s="103">
        <f>' Račun prihoda i rashoda'!G47</f>
        <v>675037</v>
      </c>
      <c r="H12" s="104">
        <f>' Račun prihoda i rashoda'!H47</f>
        <v>706200</v>
      </c>
      <c r="I12" s="104">
        <f>' Račun prihoda i rashoda'!I47</f>
        <v>736500</v>
      </c>
      <c r="J12" s="104">
        <f>' Račun prihoda i rashoda'!J47</f>
        <v>765900</v>
      </c>
      <c r="M12" s="58"/>
    </row>
    <row r="13" spans="1:13" ht="15.6" x14ac:dyDescent="0.3">
      <c r="A13" s="175" t="s">
        <v>5</v>
      </c>
      <c r="B13" s="176"/>
      <c r="C13" s="176"/>
      <c r="D13" s="176"/>
      <c r="E13" s="176"/>
      <c r="F13" s="105">
        <f>' Račun prihoda i rashoda'!F62</f>
        <v>4798.2299999999996</v>
      </c>
      <c r="G13" s="105">
        <f>' Račun prihoda i rashoda'!G62</f>
        <v>36896</v>
      </c>
      <c r="H13" s="106">
        <f>' Račun prihoda i rashoda'!H62</f>
        <v>5000</v>
      </c>
      <c r="I13" s="106">
        <f>' Račun prihoda i rashoda'!I62</f>
        <v>5000</v>
      </c>
      <c r="J13" s="106">
        <f>' Račun prihoda i rashoda'!J62</f>
        <v>9000</v>
      </c>
      <c r="K13" s="120"/>
      <c r="L13" s="83"/>
      <c r="M13" s="92"/>
    </row>
    <row r="14" spans="1:13" ht="15.6" x14ac:dyDescent="0.3">
      <c r="A14" s="173" t="s">
        <v>6</v>
      </c>
      <c r="B14" s="174"/>
      <c r="C14" s="174"/>
      <c r="D14" s="174"/>
      <c r="E14" s="174"/>
      <c r="F14" s="101">
        <f>SUM(F8-F11)</f>
        <v>338531.65</v>
      </c>
      <c r="G14" s="101">
        <f>SUM(G8-G11)</f>
        <v>0</v>
      </c>
      <c r="H14" s="102">
        <f t="shared" ref="H14:J14" si="2">SUM(H8-H11)</f>
        <v>0</v>
      </c>
      <c r="I14" s="102">
        <f t="shared" si="2"/>
        <v>0</v>
      </c>
      <c r="J14" s="102">
        <f t="shared" si="2"/>
        <v>0</v>
      </c>
      <c r="M14" s="92"/>
    </row>
    <row r="15" spans="1:13" ht="17.399999999999999" x14ac:dyDescent="0.3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3" ht="18" customHeight="1" x14ac:dyDescent="0.3">
      <c r="A16" s="160" t="s">
        <v>41</v>
      </c>
      <c r="B16" s="161"/>
      <c r="C16" s="161"/>
      <c r="D16" s="161"/>
      <c r="E16" s="161"/>
      <c r="F16" s="161"/>
      <c r="G16" s="161"/>
      <c r="H16" s="161"/>
      <c r="I16" s="161"/>
      <c r="J16" s="161"/>
    </row>
    <row r="17" spans="1:10" ht="17.399999999999999" x14ac:dyDescent="0.3">
      <c r="A17" s="26"/>
      <c r="B17" s="24"/>
      <c r="C17" s="24"/>
      <c r="D17" s="24"/>
      <c r="E17" s="24"/>
      <c r="F17" s="24"/>
      <c r="G17" s="24"/>
      <c r="H17" s="25"/>
      <c r="I17" s="25"/>
      <c r="J17" s="25"/>
    </row>
    <row r="18" spans="1:10" ht="26.4" x14ac:dyDescent="0.3">
      <c r="A18" s="31"/>
      <c r="B18" s="32"/>
      <c r="C18" s="32"/>
      <c r="D18" s="33"/>
      <c r="E18" s="34"/>
      <c r="F18" s="4" t="s">
        <v>91</v>
      </c>
      <c r="G18" s="4" t="s">
        <v>92</v>
      </c>
      <c r="H18" s="4" t="s">
        <v>93</v>
      </c>
      <c r="I18" s="4" t="s">
        <v>45</v>
      </c>
      <c r="J18" s="4" t="s">
        <v>94</v>
      </c>
    </row>
    <row r="19" spans="1:10" ht="15.75" customHeight="1" x14ac:dyDescent="0.3">
      <c r="A19" s="170" t="s">
        <v>8</v>
      </c>
      <c r="B19" s="171"/>
      <c r="C19" s="171"/>
      <c r="D19" s="171"/>
      <c r="E19" s="172"/>
      <c r="F19" s="105">
        <v>0</v>
      </c>
      <c r="G19" s="105">
        <v>0</v>
      </c>
      <c r="H19" s="100"/>
      <c r="I19" s="100"/>
      <c r="J19" s="36"/>
    </row>
    <row r="20" spans="1:10" ht="15.6" x14ac:dyDescent="0.3">
      <c r="A20" s="170" t="s">
        <v>9</v>
      </c>
      <c r="B20" s="163"/>
      <c r="C20" s="163"/>
      <c r="D20" s="163"/>
      <c r="E20" s="163"/>
      <c r="F20" s="105">
        <v>349616.3</v>
      </c>
      <c r="G20" s="105">
        <v>0</v>
      </c>
      <c r="H20" s="100"/>
      <c r="I20" s="100"/>
      <c r="J20" s="36"/>
    </row>
    <row r="21" spans="1:10" ht="15.6" x14ac:dyDescent="0.3">
      <c r="A21" s="173" t="s">
        <v>10</v>
      </c>
      <c r="B21" s="174"/>
      <c r="C21" s="174"/>
      <c r="D21" s="174"/>
      <c r="E21" s="174"/>
      <c r="F21" s="101">
        <f>SUM(F19-F20)</f>
        <v>-349616.3</v>
      </c>
      <c r="G21" s="101">
        <f>SUM(G19-G20)</f>
        <v>0</v>
      </c>
      <c r="H21" s="99">
        <v>0</v>
      </c>
      <c r="I21" s="99">
        <v>0</v>
      </c>
      <c r="J21" s="35">
        <v>0</v>
      </c>
    </row>
    <row r="22" spans="1:10" ht="17.399999999999999" x14ac:dyDescent="0.3">
      <c r="A22" s="23"/>
      <c r="B22" s="24"/>
      <c r="C22" s="24"/>
      <c r="D22" s="24"/>
      <c r="E22" s="24"/>
      <c r="F22" s="24"/>
      <c r="G22" s="24"/>
      <c r="H22" s="25"/>
      <c r="I22" s="25"/>
      <c r="J22" s="25"/>
    </row>
    <row r="23" spans="1:10" ht="18" customHeight="1" x14ac:dyDescent="0.3">
      <c r="A23" s="160" t="s">
        <v>52</v>
      </c>
      <c r="B23" s="161"/>
      <c r="C23" s="161"/>
      <c r="D23" s="161"/>
      <c r="E23" s="161"/>
      <c r="F23" s="161"/>
      <c r="G23" s="161"/>
      <c r="H23" s="161"/>
      <c r="I23" s="161"/>
      <c r="J23" s="161"/>
    </row>
    <row r="24" spans="1:10" ht="17.399999999999999" x14ac:dyDescent="0.3">
      <c r="A24" s="23"/>
      <c r="B24" s="24"/>
      <c r="C24" s="24"/>
      <c r="D24" s="24"/>
      <c r="E24" s="24"/>
      <c r="F24" s="24"/>
      <c r="G24" s="24"/>
      <c r="H24" s="25"/>
      <c r="I24" s="25"/>
      <c r="J24" s="25"/>
    </row>
    <row r="25" spans="1:10" ht="26.4" x14ac:dyDescent="0.3">
      <c r="A25" s="31"/>
      <c r="B25" s="32"/>
      <c r="C25" s="32"/>
      <c r="D25" s="33"/>
      <c r="E25" s="34"/>
      <c r="F25" s="4" t="s">
        <v>91</v>
      </c>
      <c r="G25" s="4" t="s">
        <v>92</v>
      </c>
      <c r="H25" s="4" t="s">
        <v>93</v>
      </c>
      <c r="I25" s="4" t="s">
        <v>45</v>
      </c>
      <c r="J25" s="4" t="s">
        <v>94</v>
      </c>
    </row>
    <row r="26" spans="1:10" x14ac:dyDescent="0.3">
      <c r="A26" s="164" t="s">
        <v>42</v>
      </c>
      <c r="B26" s="165"/>
      <c r="C26" s="165"/>
      <c r="D26" s="165"/>
      <c r="E26" s="166"/>
      <c r="F26" s="38"/>
      <c r="G26" s="38"/>
      <c r="H26" s="38"/>
      <c r="I26" s="38"/>
      <c r="J26" s="39"/>
    </row>
    <row r="27" spans="1:10" ht="30" customHeight="1" x14ac:dyDescent="0.3">
      <c r="A27" s="167" t="s">
        <v>7</v>
      </c>
      <c r="B27" s="168"/>
      <c r="C27" s="168"/>
      <c r="D27" s="168"/>
      <c r="E27" s="169"/>
      <c r="F27" s="107">
        <v>-30272.48</v>
      </c>
      <c r="G27" s="107"/>
      <c r="H27" s="40"/>
      <c r="I27" s="40"/>
      <c r="J27" s="37"/>
    </row>
    <row r="28" spans="1:10" ht="15.6" x14ac:dyDescent="0.3">
      <c r="F28" s="108"/>
      <c r="G28" s="108"/>
    </row>
    <row r="29" spans="1:10" ht="15.6" x14ac:dyDescent="0.3">
      <c r="F29" s="108"/>
      <c r="G29" s="108"/>
    </row>
    <row r="30" spans="1:10" ht="15.6" x14ac:dyDescent="0.3">
      <c r="A30" s="162" t="s">
        <v>11</v>
      </c>
      <c r="B30" s="163"/>
      <c r="C30" s="163"/>
      <c r="D30" s="163"/>
      <c r="E30" s="163"/>
      <c r="F30" s="105">
        <f>SUM(F14+F21+F27)</f>
        <v>-41357.129999999997</v>
      </c>
      <c r="G30" s="105">
        <f>SUM(G14+G21+G27)</f>
        <v>0</v>
      </c>
      <c r="H30" s="36">
        <v>0</v>
      </c>
      <c r="I30" s="36">
        <v>0</v>
      </c>
      <c r="J30" s="36">
        <v>0</v>
      </c>
    </row>
    <row r="31" spans="1:10" ht="11.25" customHeight="1" x14ac:dyDescent="0.3">
      <c r="A31" s="18"/>
      <c r="B31" s="19"/>
      <c r="C31" s="19"/>
      <c r="D31" s="19"/>
      <c r="E31" s="19"/>
      <c r="F31" s="20"/>
      <c r="G31" s="20"/>
      <c r="H31" s="20"/>
      <c r="I31" s="20"/>
      <c r="J31" s="20"/>
    </row>
    <row r="32" spans="1:10" ht="29.25" customHeight="1" x14ac:dyDescent="0.3">
      <c r="A32" s="158" t="s">
        <v>53</v>
      </c>
      <c r="B32" s="159"/>
      <c r="C32" s="159"/>
      <c r="D32" s="159"/>
      <c r="E32" s="159"/>
      <c r="F32" s="159"/>
      <c r="G32" s="159"/>
      <c r="H32" s="159"/>
      <c r="I32" s="159"/>
      <c r="J32" s="159"/>
    </row>
    <row r="33" spans="1:10" ht="8.25" customHeight="1" x14ac:dyDescent="0.3"/>
    <row r="34" spans="1:10" x14ac:dyDescent="0.3">
      <c r="A34" s="158" t="s">
        <v>43</v>
      </c>
      <c r="B34" s="159"/>
      <c r="C34" s="159"/>
      <c r="D34" s="159"/>
      <c r="E34" s="159"/>
      <c r="F34" s="159"/>
      <c r="G34" s="159"/>
      <c r="H34" s="159"/>
      <c r="I34" s="159"/>
      <c r="J34" s="159"/>
    </row>
    <row r="35" spans="1:10" ht="8.25" customHeight="1" x14ac:dyDescent="0.3"/>
    <row r="36" spans="1:10" ht="29.25" customHeight="1" x14ac:dyDescent="0.3">
      <c r="A36" s="158" t="s">
        <v>44</v>
      </c>
      <c r="B36" s="159"/>
      <c r="C36" s="159"/>
      <c r="D36" s="159"/>
      <c r="E36" s="159"/>
      <c r="F36" s="159"/>
      <c r="G36" s="159"/>
      <c r="H36" s="159"/>
      <c r="I36" s="159"/>
      <c r="J36" s="159"/>
    </row>
  </sheetData>
  <mergeCells count="20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6:J36"/>
    <mergeCell ref="A23:J23"/>
    <mergeCell ref="A32:J32"/>
    <mergeCell ref="A30:E30"/>
    <mergeCell ref="A34:J34"/>
    <mergeCell ref="A26:E26"/>
    <mergeCell ref="A27:E27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1"/>
  <sheetViews>
    <sheetView topLeftCell="A43" zoomScale="85" zoomScaleNormal="85" workbookViewId="0">
      <selection activeCell="J28" sqref="J28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5.44140625" bestFit="1" customWidth="1"/>
    <col min="5" max="5" width="27.109375" customWidth="1"/>
    <col min="6" max="6" width="23.44140625" customWidth="1"/>
    <col min="7" max="7" width="24.21875" customWidth="1"/>
    <col min="8" max="8" width="23.77734375" customWidth="1"/>
    <col min="9" max="9" width="23.6640625" customWidth="1"/>
    <col min="10" max="10" width="24.21875" customWidth="1"/>
    <col min="11" max="11" width="8.88671875" style="119"/>
    <col min="12" max="12" width="13.6640625" customWidth="1"/>
    <col min="14" max="14" width="14" customWidth="1"/>
  </cols>
  <sheetData>
    <row r="1" spans="2:10" ht="42" customHeight="1" x14ac:dyDescent="0.3">
      <c r="B1" s="160" t="s">
        <v>55</v>
      </c>
      <c r="C1" s="160"/>
      <c r="D1" s="160"/>
      <c r="E1" s="160"/>
      <c r="F1" s="160"/>
      <c r="G1" s="160"/>
      <c r="H1" s="160"/>
      <c r="I1" s="160"/>
      <c r="J1" s="160"/>
    </row>
    <row r="2" spans="2:10" ht="15.6" x14ac:dyDescent="0.3">
      <c r="B2" s="160" t="s">
        <v>31</v>
      </c>
      <c r="C2" s="160"/>
      <c r="D2" s="160"/>
      <c r="E2" s="160"/>
      <c r="F2" s="160"/>
      <c r="G2" s="160"/>
      <c r="H2" s="160"/>
      <c r="I2" s="177"/>
      <c r="J2" s="177"/>
    </row>
    <row r="3" spans="2:10" ht="13.8" customHeight="1" x14ac:dyDescent="0.3">
      <c r="B3" s="5"/>
      <c r="C3" s="5"/>
      <c r="D3" s="5"/>
      <c r="E3" s="5"/>
      <c r="F3" s="5"/>
      <c r="G3" s="5"/>
      <c r="H3" s="5"/>
      <c r="I3" s="6"/>
      <c r="J3" s="6"/>
    </row>
    <row r="4" spans="2:10" ht="18" customHeight="1" x14ac:dyDescent="0.3">
      <c r="B4" s="160" t="s">
        <v>13</v>
      </c>
      <c r="C4" s="161"/>
      <c r="D4" s="161"/>
      <c r="E4" s="161"/>
      <c r="F4" s="161"/>
      <c r="G4" s="161"/>
      <c r="H4" s="161"/>
      <c r="I4" s="161"/>
      <c r="J4" s="161"/>
    </row>
    <row r="5" spans="2:10" ht="13.2" customHeight="1" x14ac:dyDescent="0.3">
      <c r="B5" s="5"/>
      <c r="C5" s="5"/>
      <c r="D5" s="5"/>
      <c r="E5" s="5"/>
      <c r="F5" s="5"/>
      <c r="G5" s="5"/>
      <c r="H5" s="5"/>
      <c r="I5" s="6"/>
      <c r="J5" s="6"/>
    </row>
    <row r="6" spans="2:10" ht="15.6" x14ac:dyDescent="0.3">
      <c r="B6" s="160" t="s">
        <v>1</v>
      </c>
      <c r="C6" s="181"/>
      <c r="D6" s="181"/>
      <c r="E6" s="181"/>
      <c r="F6" s="181"/>
      <c r="G6" s="181"/>
      <c r="H6" s="181"/>
      <c r="I6" s="181"/>
      <c r="J6" s="181"/>
    </row>
    <row r="7" spans="2:10" ht="15.6" x14ac:dyDescent="0.3">
      <c r="B7" s="66"/>
      <c r="C7" s="67"/>
      <c r="D7" s="67"/>
      <c r="E7" s="67"/>
      <c r="F7" s="67"/>
      <c r="G7" s="67"/>
      <c r="H7" s="67"/>
      <c r="I7" s="67"/>
      <c r="J7" s="67"/>
    </row>
    <row r="8" spans="2:10" x14ac:dyDescent="0.3">
      <c r="C8" t="s">
        <v>84</v>
      </c>
      <c r="D8">
        <v>11</v>
      </c>
      <c r="F8" s="92">
        <f>SUM(F27)</f>
        <v>514818.05</v>
      </c>
      <c r="G8" s="92">
        <f t="shared" ref="G8:J8" si="0">SUM(G27)</f>
        <v>510250</v>
      </c>
      <c r="H8" s="58">
        <f t="shared" si="0"/>
        <v>606200</v>
      </c>
      <c r="I8" s="58">
        <f t="shared" si="0"/>
        <v>632500</v>
      </c>
      <c r="J8" s="58">
        <f t="shared" si="0"/>
        <v>665900</v>
      </c>
    </row>
    <row r="9" spans="2:10" x14ac:dyDescent="0.3">
      <c r="D9">
        <v>31</v>
      </c>
      <c r="F9" s="109">
        <f>SUM(F25)</f>
        <v>188.59</v>
      </c>
      <c r="G9" s="109">
        <f t="shared" ref="G9:J9" si="1">SUM(G25)</f>
        <v>265</v>
      </c>
      <c r="H9" s="80">
        <f t="shared" si="1"/>
        <v>0</v>
      </c>
      <c r="I9" s="80">
        <f t="shared" si="1"/>
        <v>0</v>
      </c>
      <c r="J9" s="80">
        <f t="shared" si="1"/>
        <v>0</v>
      </c>
    </row>
    <row r="10" spans="2:10" x14ac:dyDescent="0.3">
      <c r="D10">
        <v>43</v>
      </c>
      <c r="F10" s="92">
        <f>SUM(F23+F29)</f>
        <v>96976.01</v>
      </c>
      <c r="G10" s="92">
        <f t="shared" ref="G10:J10" si="2">SUM(G23+G29)</f>
        <v>93090</v>
      </c>
      <c r="H10" s="58">
        <f t="shared" si="2"/>
        <v>102850</v>
      </c>
      <c r="I10" s="58">
        <f t="shared" si="2"/>
        <v>106850</v>
      </c>
      <c r="J10" s="58">
        <f t="shared" si="2"/>
        <v>106850</v>
      </c>
    </row>
    <row r="11" spans="2:10" x14ac:dyDescent="0.3">
      <c r="D11">
        <v>52</v>
      </c>
      <c r="F11" s="109">
        <f>SUM(F19)</f>
        <v>3546.35</v>
      </c>
      <c r="G11" s="109">
        <f t="shared" ref="G11:J11" si="3">SUM(G19)</f>
        <v>2150</v>
      </c>
      <c r="H11" s="80">
        <f t="shared" si="3"/>
        <v>2150</v>
      </c>
      <c r="I11" s="80">
        <f t="shared" si="3"/>
        <v>2150</v>
      </c>
      <c r="J11" s="80">
        <f t="shared" si="3"/>
        <v>2150</v>
      </c>
    </row>
    <row r="12" spans="2:10" x14ac:dyDescent="0.3">
      <c r="D12">
        <v>524</v>
      </c>
      <c r="F12" s="92">
        <f>SUM(F20)</f>
        <v>275756.3</v>
      </c>
      <c r="G12" s="92">
        <f t="shared" ref="G12:J12" si="4">SUM(G20)</f>
        <v>0</v>
      </c>
      <c r="H12" s="58">
        <f t="shared" si="4"/>
        <v>0</v>
      </c>
      <c r="I12" s="58">
        <f t="shared" si="4"/>
        <v>0</v>
      </c>
      <c r="J12" s="58">
        <f t="shared" si="4"/>
        <v>0</v>
      </c>
    </row>
    <row r="13" spans="2:10" x14ac:dyDescent="0.3">
      <c r="B13" s="79"/>
      <c r="C13" s="79"/>
      <c r="D13" s="79">
        <v>561</v>
      </c>
      <c r="E13" s="79"/>
      <c r="F13" s="113">
        <f>SUM(F21)</f>
        <v>35689.47</v>
      </c>
      <c r="G13" s="113">
        <f t="shared" ref="G13:J13" si="5">SUM(G21)</f>
        <v>106178</v>
      </c>
      <c r="H13" s="81">
        <f t="shared" si="5"/>
        <v>0</v>
      </c>
      <c r="I13" s="81">
        <f t="shared" si="5"/>
        <v>0</v>
      </c>
      <c r="J13" s="81">
        <f t="shared" si="5"/>
        <v>0</v>
      </c>
    </row>
    <row r="14" spans="2:10" x14ac:dyDescent="0.3">
      <c r="F14" s="112">
        <f>SUM(F8:F13)</f>
        <v>926974.77</v>
      </c>
      <c r="G14" s="112">
        <f t="shared" ref="G14:J14" si="6">SUM(G8:G13)</f>
        <v>711933</v>
      </c>
      <c r="H14" s="78">
        <f t="shared" si="6"/>
        <v>711200</v>
      </c>
      <c r="I14" s="78">
        <f t="shared" si="6"/>
        <v>741500</v>
      </c>
      <c r="J14" s="78">
        <f t="shared" si="6"/>
        <v>774900</v>
      </c>
    </row>
    <row r="15" spans="2:10" ht="13.2" customHeight="1" x14ac:dyDescent="0.3">
      <c r="B15" s="5"/>
      <c r="C15" s="5"/>
      <c r="D15" s="5"/>
      <c r="E15" s="5"/>
      <c r="F15" s="5"/>
      <c r="G15" s="5"/>
      <c r="H15" s="5"/>
      <c r="I15" s="6"/>
      <c r="J15" s="6"/>
    </row>
    <row r="16" spans="2:10" ht="31.2" x14ac:dyDescent="0.3">
      <c r="B16" s="129" t="s">
        <v>14</v>
      </c>
      <c r="C16" s="130" t="s">
        <v>15</v>
      </c>
      <c r="D16" s="130" t="s">
        <v>16</v>
      </c>
      <c r="E16" s="130" t="s">
        <v>12</v>
      </c>
      <c r="F16" s="130" t="s">
        <v>91</v>
      </c>
      <c r="G16" s="129" t="s">
        <v>92</v>
      </c>
      <c r="H16" s="129" t="s">
        <v>93</v>
      </c>
      <c r="I16" s="129" t="s">
        <v>45</v>
      </c>
      <c r="J16" s="129" t="s">
        <v>94</v>
      </c>
    </row>
    <row r="17" spans="2:14" ht="15.75" customHeight="1" x14ac:dyDescent="0.3">
      <c r="B17" s="131">
        <v>6</v>
      </c>
      <c r="C17" s="131"/>
      <c r="D17" s="131"/>
      <c r="E17" s="131" t="s">
        <v>17</v>
      </c>
      <c r="F17" s="132">
        <f>SUM(F18+F22+F24+F26+F28)</f>
        <v>926974.77</v>
      </c>
      <c r="G17" s="132">
        <f>SUM(G18+G22+G24+G26+G28)</f>
        <v>711933</v>
      </c>
      <c r="H17" s="133">
        <f>SUM(H18+H22+H24+H26+H28)</f>
        <v>711200</v>
      </c>
      <c r="I17" s="133">
        <f>SUM(I18+I22+I24+I26+I28)</f>
        <v>741500</v>
      </c>
      <c r="J17" s="133">
        <f t="shared" ref="J17" si="7">SUM(J18+J22+J24+J26+J28)</f>
        <v>774900</v>
      </c>
    </row>
    <row r="18" spans="2:14" ht="46.8" x14ac:dyDescent="0.3">
      <c r="B18" s="134"/>
      <c r="C18" s="135">
        <v>63</v>
      </c>
      <c r="D18" s="135"/>
      <c r="E18" s="136" t="s">
        <v>46</v>
      </c>
      <c r="F18" s="137">
        <f>SUM(F19:F21)</f>
        <v>314992.12</v>
      </c>
      <c r="G18" s="137">
        <f>SUM(G19:G21)</f>
        <v>108328</v>
      </c>
      <c r="H18" s="138">
        <f>SUM(H19:H21)</f>
        <v>2150</v>
      </c>
      <c r="I18" s="138">
        <f>SUM(I19:I21)</f>
        <v>2150</v>
      </c>
      <c r="J18" s="138">
        <f>SUM(J19:J21)</f>
        <v>2150</v>
      </c>
    </row>
    <row r="19" spans="2:14" ht="15.6" x14ac:dyDescent="0.3">
      <c r="B19" s="139"/>
      <c r="C19" s="139"/>
      <c r="D19" s="140">
        <v>52</v>
      </c>
      <c r="E19" s="139" t="s">
        <v>48</v>
      </c>
      <c r="F19" s="141">
        <v>3546.35</v>
      </c>
      <c r="G19" s="141">
        <v>2150</v>
      </c>
      <c r="H19" s="142">
        <v>2150</v>
      </c>
      <c r="I19" s="142">
        <v>2150</v>
      </c>
      <c r="J19" s="142">
        <v>2150</v>
      </c>
    </row>
    <row r="20" spans="2:14" ht="15.6" x14ac:dyDescent="0.3">
      <c r="B20" s="139"/>
      <c r="C20" s="139"/>
      <c r="D20" s="140">
        <v>524</v>
      </c>
      <c r="E20" s="139" t="s">
        <v>59</v>
      </c>
      <c r="F20" s="141">
        <v>275756.3</v>
      </c>
      <c r="G20" s="141">
        <v>0</v>
      </c>
      <c r="H20" s="142">
        <v>0</v>
      </c>
      <c r="I20" s="142">
        <v>0</v>
      </c>
      <c r="J20" s="142">
        <v>0</v>
      </c>
    </row>
    <row r="21" spans="2:14" ht="15.6" x14ac:dyDescent="0.3">
      <c r="B21" s="139"/>
      <c r="C21" s="143"/>
      <c r="D21" s="140">
        <v>561</v>
      </c>
      <c r="E21" s="139" t="s">
        <v>56</v>
      </c>
      <c r="F21" s="141">
        <v>35689.47</v>
      </c>
      <c r="G21" s="141">
        <v>106178</v>
      </c>
      <c r="H21" s="142">
        <v>0</v>
      </c>
      <c r="I21" s="142">
        <v>0</v>
      </c>
      <c r="J21" s="142">
        <v>0</v>
      </c>
    </row>
    <row r="22" spans="2:14" ht="62.4" x14ac:dyDescent="0.3">
      <c r="B22" s="144"/>
      <c r="C22" s="144">
        <v>65</v>
      </c>
      <c r="D22" s="145"/>
      <c r="E22" s="136" t="s">
        <v>57</v>
      </c>
      <c r="F22" s="137">
        <f>SUM(F23)</f>
        <v>96868.99</v>
      </c>
      <c r="G22" s="137">
        <f>SUM(G23)</f>
        <v>92957</v>
      </c>
      <c r="H22" s="138">
        <f>SUM(H23)</f>
        <v>102850</v>
      </c>
      <c r="I22" s="138">
        <f>SUM(I23)</f>
        <v>106850</v>
      </c>
      <c r="J22" s="138">
        <f>SUM(J23)</f>
        <v>106850</v>
      </c>
      <c r="L22" s="92"/>
      <c r="M22" s="125"/>
      <c r="N22" s="126"/>
    </row>
    <row r="23" spans="2:14" ht="30" x14ac:dyDescent="0.3">
      <c r="B23" s="139"/>
      <c r="C23" s="139"/>
      <c r="D23" s="140">
        <v>43</v>
      </c>
      <c r="E23" s="146" t="s">
        <v>49</v>
      </c>
      <c r="F23" s="141">
        <v>96868.99</v>
      </c>
      <c r="G23" s="141">
        <v>92957</v>
      </c>
      <c r="H23" s="142">
        <v>102850</v>
      </c>
      <c r="I23" s="142">
        <v>106850</v>
      </c>
      <c r="J23" s="142">
        <v>106850</v>
      </c>
    </row>
    <row r="24" spans="2:14" ht="62.4" x14ac:dyDescent="0.3">
      <c r="B24" s="144"/>
      <c r="C24" s="144">
        <v>66</v>
      </c>
      <c r="D24" s="145"/>
      <c r="E24" s="136" t="s">
        <v>58</v>
      </c>
      <c r="F24" s="137">
        <f>SUM(F25)</f>
        <v>188.59</v>
      </c>
      <c r="G24" s="137">
        <f t="shared" ref="G24" si="8">SUM(G25)</f>
        <v>265</v>
      </c>
      <c r="H24" s="138">
        <f>SUM(H25)</f>
        <v>0</v>
      </c>
      <c r="I24" s="138">
        <f t="shared" ref="I24:J24" si="9">SUM(I25)</f>
        <v>0</v>
      </c>
      <c r="J24" s="138">
        <f t="shared" si="9"/>
        <v>0</v>
      </c>
    </row>
    <row r="25" spans="2:14" ht="15.6" x14ac:dyDescent="0.3">
      <c r="B25" s="139"/>
      <c r="C25" s="139"/>
      <c r="D25" s="140">
        <v>31</v>
      </c>
      <c r="E25" s="146" t="s">
        <v>38</v>
      </c>
      <c r="F25" s="141">
        <v>188.59</v>
      </c>
      <c r="G25" s="141">
        <v>265</v>
      </c>
      <c r="H25" s="142">
        <v>0</v>
      </c>
      <c r="I25" s="142">
        <v>0</v>
      </c>
      <c r="J25" s="142">
        <v>0</v>
      </c>
    </row>
    <row r="26" spans="2:14" ht="62.4" x14ac:dyDescent="0.3">
      <c r="B26" s="144"/>
      <c r="C26" s="144">
        <v>67</v>
      </c>
      <c r="D26" s="145"/>
      <c r="E26" s="136" t="s">
        <v>47</v>
      </c>
      <c r="F26" s="147">
        <f>SUM(F27)</f>
        <v>514818.05</v>
      </c>
      <c r="G26" s="147">
        <f>SUM(G27)</f>
        <v>510250</v>
      </c>
      <c r="H26" s="148">
        <f>SUM(H27)</f>
        <v>606200</v>
      </c>
      <c r="I26" s="148">
        <f t="shared" ref="I26" si="10">SUM(I27)</f>
        <v>632500</v>
      </c>
      <c r="J26" s="148">
        <f>SUM(J27)</f>
        <v>665900</v>
      </c>
    </row>
    <row r="27" spans="2:14" ht="15.6" x14ac:dyDescent="0.3">
      <c r="B27" s="139"/>
      <c r="C27" s="139"/>
      <c r="D27" s="140">
        <v>11</v>
      </c>
      <c r="E27" s="140" t="s">
        <v>18</v>
      </c>
      <c r="F27" s="141">
        <v>514818.05</v>
      </c>
      <c r="G27" s="141">
        <v>510250</v>
      </c>
      <c r="H27" s="142">
        <v>606200</v>
      </c>
      <c r="I27" s="142">
        <v>632500</v>
      </c>
      <c r="J27" s="142">
        <v>665900</v>
      </c>
    </row>
    <row r="28" spans="2:14" ht="31.2" x14ac:dyDescent="0.3">
      <c r="B28" s="144"/>
      <c r="C28" s="144">
        <v>68</v>
      </c>
      <c r="D28" s="145"/>
      <c r="E28" s="136" t="s">
        <v>87</v>
      </c>
      <c r="F28" s="137">
        <f>SUM(F29)</f>
        <v>107.02</v>
      </c>
      <c r="G28" s="137">
        <f>SUM(G29)</f>
        <v>133</v>
      </c>
      <c r="H28" s="138">
        <f>SUM(H29)</f>
        <v>0</v>
      </c>
      <c r="I28" s="138">
        <f>SUM(I29)</f>
        <v>0</v>
      </c>
      <c r="J28" s="138">
        <f>SUM(J29)</f>
        <v>0</v>
      </c>
    </row>
    <row r="29" spans="2:14" ht="30.6" thickBot="1" x14ac:dyDescent="0.35">
      <c r="B29" s="149"/>
      <c r="C29" s="149"/>
      <c r="D29" s="150">
        <v>43</v>
      </c>
      <c r="E29" s="151" t="s">
        <v>49</v>
      </c>
      <c r="F29" s="152">
        <v>107.02</v>
      </c>
      <c r="G29" s="152">
        <v>133</v>
      </c>
      <c r="H29" s="153">
        <v>0</v>
      </c>
      <c r="I29" s="153">
        <v>0</v>
      </c>
      <c r="J29" s="153">
        <v>0</v>
      </c>
    </row>
    <row r="35" spans="2:11" x14ac:dyDescent="0.3">
      <c r="C35" t="s">
        <v>84</v>
      </c>
      <c r="D35">
        <v>11</v>
      </c>
      <c r="F35" s="92">
        <f>SUM(F49+F54+F60+F64)</f>
        <v>440689.88</v>
      </c>
      <c r="G35" s="92">
        <f t="shared" ref="G35:J35" si="11">SUM(G49+G54+G60+G64)</f>
        <v>510250</v>
      </c>
      <c r="H35" s="58">
        <f>SUM(H49+H54+H60+H64)</f>
        <v>606200</v>
      </c>
      <c r="I35" s="58">
        <f>SUM(I49+I54+I60+I64)</f>
        <v>632500</v>
      </c>
      <c r="J35" s="58">
        <f t="shared" si="11"/>
        <v>665900</v>
      </c>
    </row>
    <row r="36" spans="2:11" x14ac:dyDescent="0.3">
      <c r="D36" s="89">
        <v>31</v>
      </c>
      <c r="F36" s="109">
        <f>SUM(F55)</f>
        <v>188.59</v>
      </c>
      <c r="G36" s="109">
        <f t="shared" ref="G36:J36" si="12">SUM(G55)</f>
        <v>265</v>
      </c>
      <c r="H36" s="80">
        <f t="shared" si="12"/>
        <v>0</v>
      </c>
      <c r="I36" s="80">
        <f t="shared" si="12"/>
        <v>0</v>
      </c>
      <c r="J36" s="80">
        <f t="shared" si="12"/>
        <v>0</v>
      </c>
    </row>
    <row r="37" spans="2:11" x14ac:dyDescent="0.3">
      <c r="D37" s="89">
        <v>43</v>
      </c>
      <c r="F37" s="92">
        <f>SUM(F50+F56+F61+F65)</f>
        <v>108328.83</v>
      </c>
      <c r="G37" s="92">
        <f t="shared" ref="G37:J37" si="13">SUM(G56+G61+G65)</f>
        <v>93090</v>
      </c>
      <c r="H37" s="58">
        <f>SUM(H56+H61+H65)</f>
        <v>102850</v>
      </c>
      <c r="I37" s="58">
        <f>SUM(I56+I61+I65)</f>
        <v>106850</v>
      </c>
      <c r="J37" s="58">
        <f t="shared" si="13"/>
        <v>106850</v>
      </c>
    </row>
    <row r="38" spans="2:11" x14ac:dyDescent="0.3">
      <c r="D38" s="89">
        <v>52</v>
      </c>
      <c r="F38" s="109">
        <f>SUM(F57)</f>
        <v>3546.35</v>
      </c>
      <c r="G38" s="109">
        <f t="shared" ref="G38" si="14">SUM(G57)</f>
        <v>2150</v>
      </c>
      <c r="H38" s="80">
        <f>$H$51</f>
        <v>0</v>
      </c>
      <c r="I38" s="80">
        <f>$I$51</f>
        <v>0</v>
      </c>
      <c r="J38" s="80">
        <f>$J$51</f>
        <v>0</v>
      </c>
    </row>
    <row r="39" spans="2:11" x14ac:dyDescent="0.3">
      <c r="D39" s="89">
        <v>524</v>
      </c>
      <c r="F39" s="92">
        <f>SUM(F66)</f>
        <v>0</v>
      </c>
      <c r="G39" s="92">
        <f t="shared" ref="G39:J41" si="15">SUM(G66)</f>
        <v>0</v>
      </c>
      <c r="H39" s="58">
        <f t="shared" si="15"/>
        <v>0</v>
      </c>
      <c r="I39" s="58">
        <f t="shared" si="15"/>
        <v>0</v>
      </c>
      <c r="J39" s="58">
        <f t="shared" si="15"/>
        <v>0</v>
      </c>
    </row>
    <row r="40" spans="2:11" s="83" customFormat="1" x14ac:dyDescent="0.3">
      <c r="D40" s="90">
        <v>561</v>
      </c>
      <c r="F40" s="110">
        <f>SUM(F52+F58+F67)</f>
        <v>35689.47</v>
      </c>
      <c r="G40" s="110">
        <f t="shared" ref="G40:J40" si="16">SUM(G52+G58+G67)</f>
        <v>106178</v>
      </c>
      <c r="H40" s="84">
        <f>SUM(H52+H58+H67)</f>
        <v>0</v>
      </c>
      <c r="I40" s="84">
        <f t="shared" si="16"/>
        <v>0</v>
      </c>
      <c r="J40" s="84">
        <f t="shared" si="16"/>
        <v>0</v>
      </c>
      <c r="K40" s="121"/>
    </row>
    <row r="41" spans="2:11" x14ac:dyDescent="0.3">
      <c r="B41" s="79"/>
      <c r="C41" s="79"/>
      <c r="D41" s="91">
        <v>81</v>
      </c>
      <c r="E41" s="79"/>
      <c r="F41" s="111">
        <f>SUM(F68)</f>
        <v>0</v>
      </c>
      <c r="G41" s="111">
        <f t="shared" si="15"/>
        <v>0</v>
      </c>
      <c r="H41" s="85">
        <v>0</v>
      </c>
      <c r="I41" s="85">
        <f t="shared" si="15"/>
        <v>0</v>
      </c>
      <c r="J41" s="85">
        <f t="shared" si="15"/>
        <v>0</v>
      </c>
    </row>
    <row r="42" spans="2:11" x14ac:dyDescent="0.3">
      <c r="F42" s="112">
        <f>SUM(F35:F41)</f>
        <v>588443.12</v>
      </c>
      <c r="G42" s="112">
        <f>SUM(G35:G40)</f>
        <v>711933</v>
      </c>
      <c r="H42" s="78">
        <f t="shared" ref="H42:J42" si="17">SUM(H35:H40)</f>
        <v>709050</v>
      </c>
      <c r="I42" s="78">
        <f>SUM(I35:I40)</f>
        <v>739350</v>
      </c>
      <c r="J42" s="78">
        <f t="shared" si="17"/>
        <v>772750</v>
      </c>
    </row>
    <row r="43" spans="2:11" x14ac:dyDescent="0.3">
      <c r="G43" s="78"/>
    </row>
    <row r="44" spans="2:11" ht="15.6" x14ac:dyDescent="0.3">
      <c r="B44" s="182" t="s">
        <v>19</v>
      </c>
      <c r="C44" s="182"/>
      <c r="D44" s="182"/>
      <c r="E44" s="182"/>
      <c r="F44" s="182"/>
      <c r="G44" s="182"/>
      <c r="H44" s="182"/>
      <c r="I44" s="182"/>
      <c r="J44" s="182"/>
    </row>
    <row r="45" spans="2:11" ht="17.399999999999999" x14ac:dyDescent="0.3">
      <c r="B45" s="26"/>
      <c r="C45" s="26"/>
      <c r="D45" s="26"/>
      <c r="E45" s="26"/>
      <c r="F45" s="26"/>
      <c r="G45" s="69"/>
      <c r="H45" s="26"/>
      <c r="I45" s="68"/>
      <c r="J45" s="68"/>
    </row>
    <row r="46" spans="2:11" ht="26.4" x14ac:dyDescent="0.3">
      <c r="B46" s="22" t="s">
        <v>14</v>
      </c>
      <c r="C46" s="21" t="s">
        <v>15</v>
      </c>
      <c r="D46" s="21" t="s">
        <v>16</v>
      </c>
      <c r="E46" s="21" t="s">
        <v>20</v>
      </c>
      <c r="F46" s="21" t="s">
        <v>91</v>
      </c>
      <c r="G46" s="22" t="s">
        <v>92</v>
      </c>
      <c r="H46" s="22" t="s">
        <v>93</v>
      </c>
      <c r="I46" s="22" t="s">
        <v>45</v>
      </c>
      <c r="J46" s="22" t="s">
        <v>94</v>
      </c>
    </row>
    <row r="47" spans="2:11" x14ac:dyDescent="0.3">
      <c r="B47" s="53">
        <v>3</v>
      </c>
      <c r="C47" s="53"/>
      <c r="D47" s="53"/>
      <c r="E47" s="53" t="s">
        <v>21</v>
      </c>
      <c r="F47" s="96">
        <f>SUM(F48+F53+F59)</f>
        <v>583644.89</v>
      </c>
      <c r="G47" s="96">
        <f>SUM(G48+G53+G59)</f>
        <v>675037</v>
      </c>
      <c r="H47" s="54">
        <f>SUM(H48+H53+H59)</f>
        <v>706200</v>
      </c>
      <c r="I47" s="54">
        <f>SUM(I48+I53+I59)</f>
        <v>736500</v>
      </c>
      <c r="J47" s="54">
        <f>SUM(J48+J53+J59)</f>
        <v>765900</v>
      </c>
    </row>
    <row r="48" spans="2:11" x14ac:dyDescent="0.3">
      <c r="B48" s="45"/>
      <c r="C48" s="46">
        <v>31</v>
      </c>
      <c r="D48" s="46"/>
      <c r="E48" s="46" t="s">
        <v>22</v>
      </c>
      <c r="F48" s="93">
        <f>SUM(F49:F52)</f>
        <v>447426.42</v>
      </c>
      <c r="G48" s="93">
        <f>SUM(G49:G52)</f>
        <v>525949</v>
      </c>
      <c r="H48" s="50">
        <f>SUM(H49:H52)</f>
        <v>559200</v>
      </c>
      <c r="I48" s="50">
        <f t="shared" ref="I48:J48" si="18">SUM(I49:I52)</f>
        <v>580500</v>
      </c>
      <c r="J48" s="50">
        <f t="shared" si="18"/>
        <v>611900</v>
      </c>
    </row>
    <row r="49" spans="2:14" x14ac:dyDescent="0.3">
      <c r="B49" s="14"/>
      <c r="C49" s="14"/>
      <c r="D49" s="15">
        <v>11</v>
      </c>
      <c r="E49" s="15" t="s">
        <v>18</v>
      </c>
      <c r="F49" s="97">
        <v>410736.05</v>
      </c>
      <c r="G49" s="97">
        <v>464100</v>
      </c>
      <c r="H49" s="82">
        <v>559200</v>
      </c>
      <c r="I49" s="82">
        <v>580500</v>
      </c>
      <c r="J49" s="82">
        <v>611900</v>
      </c>
    </row>
    <row r="50" spans="2:14" x14ac:dyDescent="0.3">
      <c r="B50" s="14"/>
      <c r="C50" s="28"/>
      <c r="D50" s="15">
        <v>43</v>
      </c>
      <c r="E50" s="51" t="s">
        <v>49</v>
      </c>
      <c r="F50" s="97">
        <v>1000.9</v>
      </c>
      <c r="G50" s="97">
        <v>0</v>
      </c>
      <c r="H50" s="10">
        <v>0</v>
      </c>
      <c r="I50" s="10">
        <v>0</v>
      </c>
      <c r="J50" s="10">
        <v>0</v>
      </c>
    </row>
    <row r="51" spans="2:14" x14ac:dyDescent="0.3">
      <c r="B51" s="14"/>
      <c r="C51" s="14"/>
      <c r="D51" s="15">
        <v>52</v>
      </c>
      <c r="E51" s="15" t="s">
        <v>61</v>
      </c>
      <c r="F51" s="97">
        <v>0</v>
      </c>
      <c r="G51" s="97">
        <v>0</v>
      </c>
      <c r="H51" s="10">
        <v>0</v>
      </c>
      <c r="I51" s="10">
        <v>0</v>
      </c>
      <c r="J51" s="10">
        <v>0</v>
      </c>
    </row>
    <row r="52" spans="2:14" x14ac:dyDescent="0.3">
      <c r="B52" s="14"/>
      <c r="C52" s="14"/>
      <c r="D52" s="15">
        <v>561</v>
      </c>
      <c r="E52" s="15" t="s">
        <v>62</v>
      </c>
      <c r="F52" s="97">
        <v>35689.47</v>
      </c>
      <c r="G52" s="97">
        <v>61849</v>
      </c>
      <c r="H52" s="10">
        <v>0</v>
      </c>
      <c r="I52" s="10">
        <v>0</v>
      </c>
      <c r="J52" s="10">
        <v>0</v>
      </c>
    </row>
    <row r="53" spans="2:14" x14ac:dyDescent="0.3">
      <c r="B53" s="48"/>
      <c r="C53" s="48">
        <v>32</v>
      </c>
      <c r="D53" s="49"/>
      <c r="E53" s="48" t="s">
        <v>34</v>
      </c>
      <c r="F53" s="93">
        <f>SUM(F54:F58)</f>
        <v>129785.76</v>
      </c>
      <c r="G53" s="93">
        <f>SUM(G54:G58)</f>
        <v>148159</v>
      </c>
      <c r="H53" s="50">
        <f>SUM(H54:H58)</f>
        <v>146000</v>
      </c>
      <c r="I53" s="50">
        <f>SUM(I54:I58)</f>
        <v>155000</v>
      </c>
      <c r="J53" s="50">
        <f>SUM(J54:J58)</f>
        <v>153000</v>
      </c>
    </row>
    <row r="54" spans="2:14" x14ac:dyDescent="0.3">
      <c r="B54" s="14"/>
      <c r="C54" s="14"/>
      <c r="D54" s="15">
        <v>11</v>
      </c>
      <c r="E54" s="15" t="s">
        <v>18</v>
      </c>
      <c r="F54" s="97">
        <v>24639.360000000001</v>
      </c>
      <c r="G54" s="97">
        <v>46150</v>
      </c>
      <c r="H54" s="10">
        <v>47000</v>
      </c>
      <c r="I54" s="10">
        <v>52000</v>
      </c>
      <c r="J54" s="10">
        <v>54000</v>
      </c>
    </row>
    <row r="55" spans="2:14" x14ac:dyDescent="0.3">
      <c r="B55" s="14"/>
      <c r="C55" s="14"/>
      <c r="D55" s="15">
        <v>31</v>
      </c>
      <c r="E55" s="15" t="s">
        <v>38</v>
      </c>
      <c r="F55" s="97">
        <v>188.59</v>
      </c>
      <c r="G55" s="97">
        <v>265</v>
      </c>
      <c r="H55" s="10">
        <v>0</v>
      </c>
      <c r="I55" s="10">
        <v>0</v>
      </c>
      <c r="J55" s="10">
        <v>0</v>
      </c>
      <c r="L55" s="92"/>
      <c r="M55" s="125"/>
      <c r="N55" s="92"/>
    </row>
    <row r="56" spans="2:14" x14ac:dyDescent="0.3">
      <c r="B56" s="14"/>
      <c r="C56" s="28"/>
      <c r="D56" s="15">
        <v>43</v>
      </c>
      <c r="E56" s="51" t="s">
        <v>49</v>
      </c>
      <c r="F56" s="97">
        <v>101411.46</v>
      </c>
      <c r="G56" s="97">
        <v>88445</v>
      </c>
      <c r="H56" s="10">
        <v>96850</v>
      </c>
      <c r="I56" s="10">
        <v>100850</v>
      </c>
      <c r="J56" s="10">
        <v>96850</v>
      </c>
    </row>
    <row r="57" spans="2:14" x14ac:dyDescent="0.3">
      <c r="B57" s="14"/>
      <c r="C57" s="14"/>
      <c r="D57" s="15">
        <v>52</v>
      </c>
      <c r="E57" s="15" t="s">
        <v>61</v>
      </c>
      <c r="F57" s="97">
        <v>3546.35</v>
      </c>
      <c r="G57" s="97">
        <v>2150</v>
      </c>
      <c r="H57" s="10">
        <v>2150</v>
      </c>
      <c r="I57" s="10">
        <v>2150</v>
      </c>
      <c r="J57" s="10">
        <v>2150</v>
      </c>
    </row>
    <row r="58" spans="2:14" x14ac:dyDescent="0.3">
      <c r="B58" s="14"/>
      <c r="C58" s="14"/>
      <c r="D58" s="15">
        <v>561</v>
      </c>
      <c r="E58" s="15" t="s">
        <v>62</v>
      </c>
      <c r="F58" s="97">
        <v>0</v>
      </c>
      <c r="G58" s="97">
        <v>11149</v>
      </c>
      <c r="H58" s="10">
        <v>0</v>
      </c>
      <c r="I58" s="10">
        <v>0</v>
      </c>
      <c r="J58" s="10">
        <v>0</v>
      </c>
    </row>
    <row r="59" spans="2:14" x14ac:dyDescent="0.3">
      <c r="B59" s="48"/>
      <c r="C59" s="48">
        <v>34</v>
      </c>
      <c r="D59" s="49"/>
      <c r="E59" s="48" t="s">
        <v>60</v>
      </c>
      <c r="F59" s="93">
        <f>SUM(F60:F61)</f>
        <v>6432.71</v>
      </c>
      <c r="G59" s="93">
        <f>SUM(G60:G61)</f>
        <v>929</v>
      </c>
      <c r="H59" s="50">
        <f t="shared" ref="H59" si="19">SUM(H60:H61)</f>
        <v>1000</v>
      </c>
      <c r="I59" s="50">
        <f t="shared" ref="I59" si="20">SUM(I60:I61)</f>
        <v>1000</v>
      </c>
      <c r="J59" s="50">
        <f t="shared" ref="J59" si="21">SUM(J60:J61)</f>
        <v>1000</v>
      </c>
    </row>
    <row r="60" spans="2:14" x14ac:dyDescent="0.3">
      <c r="B60" s="14"/>
      <c r="C60" s="14"/>
      <c r="D60" s="15">
        <v>11</v>
      </c>
      <c r="E60" s="15" t="s">
        <v>18</v>
      </c>
      <c r="F60" s="97">
        <v>5314.47</v>
      </c>
      <c r="G60" s="97">
        <v>0</v>
      </c>
      <c r="H60" s="10">
        <v>0</v>
      </c>
      <c r="I60" s="10">
        <v>0</v>
      </c>
      <c r="J60" s="10">
        <v>0</v>
      </c>
    </row>
    <row r="61" spans="2:14" x14ac:dyDescent="0.3">
      <c r="B61" s="14"/>
      <c r="C61" s="28"/>
      <c r="D61" s="15">
        <v>43</v>
      </c>
      <c r="E61" s="51" t="s">
        <v>49</v>
      </c>
      <c r="F61" s="97">
        <v>1118.24</v>
      </c>
      <c r="G61" s="97">
        <v>929</v>
      </c>
      <c r="H61" s="10">
        <v>1000</v>
      </c>
      <c r="I61" s="10">
        <v>1000</v>
      </c>
      <c r="J61" s="10">
        <v>1000</v>
      </c>
    </row>
    <row r="62" spans="2:14" ht="26.4" x14ac:dyDescent="0.3">
      <c r="B62" s="55">
        <v>4</v>
      </c>
      <c r="C62" s="56"/>
      <c r="D62" s="56"/>
      <c r="E62" s="57" t="s">
        <v>23</v>
      </c>
      <c r="F62" s="96">
        <f>SUM(F63)</f>
        <v>4798.2299999999996</v>
      </c>
      <c r="G62" s="96">
        <f>SUM(G63)</f>
        <v>36896</v>
      </c>
      <c r="H62" s="54">
        <f>SUM(H63)</f>
        <v>5000</v>
      </c>
      <c r="I62" s="54">
        <f t="shared" ref="I62" si="22">SUM(I63)</f>
        <v>5000</v>
      </c>
      <c r="J62" s="54">
        <f t="shared" ref="J62" si="23">SUM(J63)</f>
        <v>9000</v>
      </c>
    </row>
    <row r="63" spans="2:14" ht="36" customHeight="1" x14ac:dyDescent="0.3">
      <c r="B63" s="46"/>
      <c r="C63" s="46">
        <v>41</v>
      </c>
      <c r="D63" s="46"/>
      <c r="E63" s="52" t="s">
        <v>51</v>
      </c>
      <c r="F63" s="93">
        <f>SUM(F64:F68)</f>
        <v>4798.2299999999996</v>
      </c>
      <c r="G63" s="93">
        <f>SUM(G64:G68)</f>
        <v>36896</v>
      </c>
      <c r="H63" s="50">
        <f>SUM(H64:H67)</f>
        <v>5000</v>
      </c>
      <c r="I63" s="50">
        <f t="shared" ref="I63" si="24">SUM(I64:I65)</f>
        <v>5000</v>
      </c>
      <c r="J63" s="50">
        <f t="shared" ref="J63" si="25">SUM(J64:J65)</f>
        <v>9000</v>
      </c>
    </row>
    <row r="64" spans="2:14" x14ac:dyDescent="0.3">
      <c r="B64" s="16"/>
      <c r="C64" s="16"/>
      <c r="D64" s="15">
        <v>11</v>
      </c>
      <c r="E64" s="15" t="s">
        <v>18</v>
      </c>
      <c r="F64" s="97">
        <v>0</v>
      </c>
      <c r="G64" s="97">
        <v>0</v>
      </c>
      <c r="H64" s="10">
        <v>0</v>
      </c>
      <c r="I64" s="10"/>
      <c r="J64" s="10"/>
    </row>
    <row r="65" spans="2:11" x14ac:dyDescent="0.3">
      <c r="B65" s="14"/>
      <c r="C65" s="28"/>
      <c r="D65" s="15">
        <v>43</v>
      </c>
      <c r="E65" s="51" t="s">
        <v>49</v>
      </c>
      <c r="F65" s="97">
        <v>4798.2299999999996</v>
      </c>
      <c r="G65" s="97">
        <v>3716</v>
      </c>
      <c r="H65" s="10">
        <v>5000</v>
      </c>
      <c r="I65" s="10">
        <v>5000</v>
      </c>
      <c r="J65" s="10">
        <v>9000</v>
      </c>
    </row>
    <row r="66" spans="2:11" x14ac:dyDescent="0.3">
      <c r="B66" s="14"/>
      <c r="C66" s="14"/>
      <c r="D66" s="15">
        <v>524</v>
      </c>
      <c r="E66" s="15" t="s">
        <v>59</v>
      </c>
      <c r="F66" s="97">
        <v>0</v>
      </c>
      <c r="G66" s="97">
        <v>0</v>
      </c>
      <c r="H66" s="10">
        <v>0</v>
      </c>
      <c r="I66" s="10">
        <v>0</v>
      </c>
      <c r="J66" s="10">
        <v>0</v>
      </c>
    </row>
    <row r="67" spans="2:11" x14ac:dyDescent="0.3">
      <c r="B67" s="14"/>
      <c r="C67" s="14"/>
      <c r="D67" s="15">
        <v>561</v>
      </c>
      <c r="E67" s="15" t="s">
        <v>62</v>
      </c>
      <c r="F67" s="97">
        <v>0</v>
      </c>
      <c r="G67" s="97">
        <v>33180</v>
      </c>
      <c r="H67" s="10">
        <v>0</v>
      </c>
      <c r="I67" s="10">
        <v>0</v>
      </c>
      <c r="J67" s="10">
        <v>0</v>
      </c>
    </row>
    <row r="68" spans="2:11" x14ac:dyDescent="0.3">
      <c r="B68" s="14"/>
      <c r="C68" s="14"/>
      <c r="D68" s="15">
        <v>81</v>
      </c>
      <c r="E68" s="15" t="s">
        <v>36</v>
      </c>
      <c r="F68" s="97">
        <v>0</v>
      </c>
      <c r="G68" s="97">
        <v>0</v>
      </c>
      <c r="H68" s="10">
        <v>0</v>
      </c>
      <c r="I68" s="10">
        <v>0</v>
      </c>
      <c r="J68" s="10">
        <v>0</v>
      </c>
    </row>
    <row r="69" spans="2:11" s="86" customFormat="1" ht="24" customHeight="1" x14ac:dyDescent="0.3">
      <c r="B69" s="87"/>
      <c r="C69" s="87"/>
      <c r="D69" s="87"/>
      <c r="E69" s="87" t="s">
        <v>26</v>
      </c>
      <c r="F69" s="98">
        <f>SUM(F47+F62)</f>
        <v>588443.12</v>
      </c>
      <c r="G69" s="98">
        <f>SUM(G47+G62)</f>
        <v>711933</v>
      </c>
      <c r="H69" s="88">
        <f t="shared" ref="H69:J69" si="26">SUM(H47+H62)</f>
        <v>711200</v>
      </c>
      <c r="I69" s="88">
        <f>SUM(I47+I62)</f>
        <v>741500</v>
      </c>
      <c r="J69" s="88">
        <f t="shared" si="26"/>
        <v>774900</v>
      </c>
      <c r="K69" s="122"/>
    </row>
    <row r="71" spans="2:11" x14ac:dyDescent="0.3">
      <c r="F71" s="58"/>
      <c r="G71" s="58"/>
      <c r="I71" s="58"/>
      <c r="J71" s="58"/>
    </row>
  </sheetData>
  <mergeCells count="5">
    <mergeCell ref="B6:J6"/>
    <mergeCell ref="B44:J44"/>
    <mergeCell ref="B1:J1"/>
    <mergeCell ref="B2:J2"/>
    <mergeCell ref="B4:J4"/>
  </mergeCells>
  <pageMargins left="0.70866141732283472" right="0.70866141732283472" top="0.74803149606299213" bottom="0.15748031496062992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opLeftCell="A4" workbookViewId="0">
      <selection activeCell="D10" sqref="D10"/>
    </sheetView>
  </sheetViews>
  <sheetFormatPr defaultRowHeight="14.4" x14ac:dyDescent="0.3"/>
  <cols>
    <col min="1" max="1" width="37.6640625" customWidth="1"/>
    <col min="2" max="6" width="25.33203125" customWidth="1"/>
  </cols>
  <sheetData>
    <row r="1" spans="1:6" ht="42" customHeight="1" x14ac:dyDescent="0.3">
      <c r="A1" s="160" t="s">
        <v>50</v>
      </c>
      <c r="B1" s="160"/>
      <c r="C1" s="160"/>
      <c r="D1" s="160"/>
      <c r="E1" s="160"/>
      <c r="F1" s="160"/>
    </row>
    <row r="2" spans="1:6" ht="18" customHeight="1" x14ac:dyDescent="0.3">
      <c r="A2" s="5"/>
      <c r="B2" s="5"/>
      <c r="C2" s="5"/>
      <c r="D2" s="5"/>
      <c r="E2" s="5"/>
      <c r="F2" s="26"/>
    </row>
    <row r="3" spans="1:6" ht="15.6" x14ac:dyDescent="0.3">
      <c r="A3" s="160" t="s">
        <v>31</v>
      </c>
      <c r="B3" s="160"/>
      <c r="C3" s="160"/>
      <c r="D3" s="160"/>
      <c r="E3" s="177"/>
      <c r="F3" s="177"/>
    </row>
    <row r="4" spans="1:6" ht="17.399999999999999" x14ac:dyDescent="0.3">
      <c r="A4" s="5"/>
      <c r="B4" s="5"/>
      <c r="C4" s="5"/>
      <c r="D4" s="5"/>
      <c r="E4" s="6"/>
      <c r="F4" s="6"/>
    </row>
    <row r="5" spans="1:6" ht="18" customHeight="1" x14ac:dyDescent="0.3">
      <c r="A5" s="160" t="s">
        <v>13</v>
      </c>
      <c r="B5" s="161"/>
      <c r="C5" s="161"/>
      <c r="D5" s="161"/>
      <c r="E5" s="161"/>
      <c r="F5" s="161"/>
    </row>
    <row r="6" spans="1:6" ht="17.399999999999999" x14ac:dyDescent="0.3">
      <c r="A6" s="5"/>
      <c r="B6" s="5"/>
      <c r="C6" s="5"/>
      <c r="D6" s="5"/>
      <c r="E6" s="6"/>
      <c r="F6" s="6"/>
    </row>
    <row r="7" spans="1:6" ht="15.6" x14ac:dyDescent="0.3">
      <c r="A7" s="160" t="s">
        <v>24</v>
      </c>
      <c r="B7" s="181"/>
      <c r="C7" s="181"/>
      <c r="D7" s="181"/>
      <c r="E7" s="181"/>
      <c r="F7" s="181"/>
    </row>
    <row r="8" spans="1:6" ht="17.399999999999999" x14ac:dyDescent="0.3">
      <c r="A8" s="5"/>
      <c r="B8" s="5"/>
      <c r="C8" s="5"/>
      <c r="D8" s="5"/>
      <c r="E8" s="6"/>
      <c r="F8" s="6"/>
    </row>
    <row r="9" spans="1:6" ht="26.4" x14ac:dyDescent="0.3">
      <c r="A9" s="22" t="s">
        <v>25</v>
      </c>
      <c r="B9" s="4" t="s">
        <v>91</v>
      </c>
      <c r="C9" s="4" t="s">
        <v>92</v>
      </c>
      <c r="D9" s="4" t="s">
        <v>93</v>
      </c>
      <c r="E9" s="4" t="s">
        <v>45</v>
      </c>
      <c r="F9" s="4" t="s">
        <v>94</v>
      </c>
    </row>
    <row r="10" spans="1:6" x14ac:dyDescent="0.3">
      <c r="A10" s="17" t="s">
        <v>88</v>
      </c>
      <c r="B10" s="94">
        <f>' Račun prihoda i rashoda'!F14</f>
        <v>926974.77</v>
      </c>
      <c r="C10" s="94">
        <f>' Račun prihoda i rashoda'!G14</f>
        <v>711933</v>
      </c>
      <c r="D10" s="11">
        <f>' Račun prihoda i rashoda'!H14</f>
        <v>711200</v>
      </c>
      <c r="E10" s="11">
        <f>' Račun prihoda i rashoda'!I14</f>
        <v>741500</v>
      </c>
      <c r="F10" s="11">
        <f>' Račun prihoda i rashoda'!J14</f>
        <v>774900</v>
      </c>
    </row>
    <row r="11" spans="1:6" x14ac:dyDescent="0.3">
      <c r="A11" s="17"/>
      <c r="B11" s="94"/>
      <c r="C11" s="94"/>
      <c r="D11" s="11"/>
      <c r="E11" s="11"/>
      <c r="F11" s="11"/>
    </row>
    <row r="12" spans="1:6" x14ac:dyDescent="0.3">
      <c r="A12" s="17" t="s">
        <v>89</v>
      </c>
      <c r="B12" s="94">
        <v>349616.3</v>
      </c>
      <c r="C12" s="94"/>
      <c r="D12" s="11"/>
      <c r="E12" s="11"/>
      <c r="F12" s="11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="85" zoomScaleNormal="85" workbookViewId="0">
      <selection activeCell="G26" sqref="G26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9" width="25.33203125" customWidth="1"/>
    <col min="11" max="11" width="13.33203125" customWidth="1"/>
  </cols>
  <sheetData>
    <row r="1" spans="1:11" ht="42" customHeight="1" x14ac:dyDescent="0.3">
      <c r="A1" s="160" t="s">
        <v>90</v>
      </c>
      <c r="B1" s="160"/>
      <c r="C1" s="160"/>
      <c r="D1" s="160"/>
      <c r="E1" s="160"/>
      <c r="F1" s="160"/>
      <c r="G1" s="160"/>
      <c r="H1" s="160"/>
      <c r="I1" s="160"/>
    </row>
    <row r="2" spans="1:11" ht="18" customHeight="1" x14ac:dyDescent="0.3">
      <c r="A2" s="5"/>
      <c r="B2" s="5"/>
      <c r="C2" s="5"/>
      <c r="D2" s="5"/>
      <c r="E2" s="5"/>
      <c r="F2" s="5"/>
      <c r="G2" s="5"/>
      <c r="H2" s="5"/>
    </row>
    <row r="3" spans="1:11" ht="15.6" x14ac:dyDescent="0.3">
      <c r="A3" s="160" t="s">
        <v>31</v>
      </c>
      <c r="B3" s="160"/>
      <c r="C3" s="160"/>
      <c r="D3" s="160"/>
      <c r="E3" s="160"/>
      <c r="F3" s="160"/>
      <c r="G3" s="160"/>
      <c r="H3" s="177"/>
      <c r="I3" s="177"/>
    </row>
    <row r="4" spans="1:11" ht="17.399999999999999" x14ac:dyDescent="0.3">
      <c r="A4" s="5"/>
      <c r="B4" s="5"/>
      <c r="C4" s="5"/>
      <c r="D4" s="5"/>
      <c r="E4" s="5"/>
      <c r="F4" s="5"/>
      <c r="G4" s="5"/>
      <c r="H4" s="6"/>
      <c r="I4" s="6"/>
    </row>
    <row r="5" spans="1:11" ht="18" customHeight="1" x14ac:dyDescent="0.3">
      <c r="A5" s="160" t="s">
        <v>27</v>
      </c>
      <c r="B5" s="161"/>
      <c r="C5" s="161"/>
      <c r="D5" s="161"/>
      <c r="E5" s="161"/>
      <c r="F5" s="161"/>
      <c r="G5" s="161"/>
      <c r="H5" s="161"/>
      <c r="I5" s="161"/>
    </row>
    <row r="6" spans="1:11" ht="17.399999999999999" x14ac:dyDescent="0.3">
      <c r="A6" s="5"/>
      <c r="B6" s="5"/>
      <c r="C6" s="5"/>
      <c r="D6" s="5"/>
      <c r="E6" s="5"/>
      <c r="F6" s="5"/>
      <c r="G6" s="5"/>
      <c r="H6" s="6"/>
      <c r="I6" s="6"/>
    </row>
    <row r="7" spans="1:11" ht="26.4" x14ac:dyDescent="0.3">
      <c r="A7" s="22" t="s">
        <v>14</v>
      </c>
      <c r="B7" s="21" t="s">
        <v>15</v>
      </c>
      <c r="C7" s="21" t="s">
        <v>16</v>
      </c>
      <c r="D7" s="21" t="s">
        <v>54</v>
      </c>
      <c r="E7" s="21" t="s">
        <v>91</v>
      </c>
      <c r="F7" s="22" t="s">
        <v>92</v>
      </c>
      <c r="G7" s="22" t="s">
        <v>93</v>
      </c>
      <c r="H7" s="22" t="s">
        <v>45</v>
      </c>
      <c r="I7" s="22" t="s">
        <v>94</v>
      </c>
    </row>
    <row r="8" spans="1:11" ht="26.4" x14ac:dyDescent="0.3">
      <c r="A8" s="70">
        <v>8</v>
      </c>
      <c r="B8" s="70"/>
      <c r="C8" s="70"/>
      <c r="D8" s="70" t="s">
        <v>28</v>
      </c>
      <c r="E8" s="114">
        <f>SUM(E9)</f>
        <v>0</v>
      </c>
      <c r="F8" s="114">
        <f>SUM(F9)</f>
        <v>0</v>
      </c>
      <c r="G8" s="71">
        <f t="shared" ref="G8:I9" si="0">SUM(G9)</f>
        <v>0</v>
      </c>
      <c r="H8" s="71">
        <f t="shared" si="0"/>
        <v>0</v>
      </c>
      <c r="I8" s="71">
        <f t="shared" si="0"/>
        <v>0</v>
      </c>
    </row>
    <row r="9" spans="1:11" x14ac:dyDescent="0.3">
      <c r="A9" s="13"/>
      <c r="B9" s="16">
        <v>84</v>
      </c>
      <c r="C9" s="16"/>
      <c r="D9" s="16" t="s">
        <v>35</v>
      </c>
      <c r="E9" s="97">
        <f>SUM(E10)</f>
        <v>0</v>
      </c>
      <c r="F9" s="97">
        <f>SUM(F10)</f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</row>
    <row r="10" spans="1:11" ht="26.4" x14ac:dyDescent="0.3">
      <c r="A10" s="14"/>
      <c r="B10" s="14"/>
      <c r="C10" s="15">
        <v>81</v>
      </c>
      <c r="D10" s="17" t="s">
        <v>36</v>
      </c>
      <c r="E10" s="97">
        <v>0</v>
      </c>
      <c r="F10" s="94"/>
      <c r="G10" s="11"/>
      <c r="H10" s="11"/>
      <c r="I10" s="11"/>
    </row>
    <row r="11" spans="1:11" ht="26.4" x14ac:dyDescent="0.3">
      <c r="A11" s="72">
        <v>5</v>
      </c>
      <c r="B11" s="73"/>
      <c r="C11" s="73"/>
      <c r="D11" s="74" t="s">
        <v>29</v>
      </c>
      <c r="E11" s="115">
        <f>SUM(E12)</f>
        <v>349616.3</v>
      </c>
      <c r="F11" s="115">
        <f>SUM(F12)</f>
        <v>0</v>
      </c>
      <c r="G11" s="61">
        <f t="shared" ref="G11:I11" si="1">SUM(G12)</f>
        <v>0</v>
      </c>
      <c r="H11" s="61">
        <f t="shared" si="1"/>
        <v>0</v>
      </c>
      <c r="I11" s="61">
        <f t="shared" si="1"/>
        <v>0</v>
      </c>
    </row>
    <row r="12" spans="1:11" ht="26.4" x14ac:dyDescent="0.3">
      <c r="A12" s="16"/>
      <c r="B12" s="16">
        <v>54</v>
      </c>
      <c r="C12" s="16"/>
      <c r="D12" s="27" t="s">
        <v>37</v>
      </c>
      <c r="E12" s="97">
        <f>SUM(D13:E16)</f>
        <v>349616.3</v>
      </c>
      <c r="F12" s="97">
        <f>SUM(F13:F16)</f>
        <v>0</v>
      </c>
      <c r="G12" s="10">
        <f t="shared" ref="G12:I12" si="2">SUM(G13:G14)</f>
        <v>0</v>
      </c>
      <c r="H12" s="10">
        <f t="shared" si="2"/>
        <v>0</v>
      </c>
      <c r="I12" s="10">
        <f t="shared" si="2"/>
        <v>0</v>
      </c>
      <c r="K12">
        <v>349616.3</v>
      </c>
    </row>
    <row r="13" spans="1:11" x14ac:dyDescent="0.3">
      <c r="A13" s="16"/>
      <c r="B13" s="16"/>
      <c r="C13" s="15">
        <v>11</v>
      </c>
      <c r="D13" s="15" t="s">
        <v>18</v>
      </c>
      <c r="E13" s="97">
        <v>73685.58</v>
      </c>
      <c r="F13" s="97">
        <v>0</v>
      </c>
      <c r="G13" s="10">
        <v>0</v>
      </c>
      <c r="H13" s="10"/>
      <c r="I13" s="10"/>
    </row>
    <row r="14" spans="1:11" x14ac:dyDescent="0.3">
      <c r="A14" s="14"/>
      <c r="B14" s="28"/>
      <c r="C14" s="15">
        <v>43</v>
      </c>
      <c r="D14" s="51" t="s">
        <v>49</v>
      </c>
      <c r="E14" s="97">
        <v>0</v>
      </c>
      <c r="F14" s="97">
        <v>0</v>
      </c>
      <c r="G14" s="10">
        <v>0</v>
      </c>
      <c r="H14" s="10">
        <v>0</v>
      </c>
      <c r="I14" s="10">
        <v>0</v>
      </c>
    </row>
    <row r="15" spans="1:11" x14ac:dyDescent="0.3">
      <c r="A15" s="14"/>
      <c r="B15" s="14"/>
      <c r="C15" s="15">
        <v>524</v>
      </c>
      <c r="D15" s="15" t="s">
        <v>59</v>
      </c>
      <c r="E15" s="97">
        <v>275930.71999999997</v>
      </c>
      <c r="F15" s="97">
        <v>0</v>
      </c>
      <c r="G15" s="10">
        <v>0</v>
      </c>
      <c r="H15" s="10">
        <v>0</v>
      </c>
      <c r="I15" s="10">
        <v>0</v>
      </c>
    </row>
    <row r="16" spans="1:11" x14ac:dyDescent="0.3">
      <c r="A16" s="14"/>
      <c r="B16" s="14"/>
      <c r="C16" s="15">
        <v>81</v>
      </c>
      <c r="D16" s="15" t="s">
        <v>36</v>
      </c>
      <c r="E16" s="97">
        <v>0</v>
      </c>
      <c r="F16" s="97">
        <v>0</v>
      </c>
      <c r="G16" s="10">
        <v>0</v>
      </c>
      <c r="H16" s="10">
        <v>0</v>
      </c>
      <c r="I16" s="10">
        <v>0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>
      <selection activeCell="I12" sqref="I12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6.109375" customWidth="1"/>
    <col min="4" max="4" width="42.44140625" customWidth="1"/>
    <col min="5" max="5" width="16.88671875" customWidth="1"/>
    <col min="6" max="6" width="13.6640625" customWidth="1"/>
    <col min="7" max="7" width="12.88671875" customWidth="1"/>
    <col min="8" max="8" width="15.88671875" customWidth="1"/>
    <col min="9" max="9" width="17.5546875" customWidth="1"/>
    <col min="10" max="10" width="8.88671875" style="119"/>
    <col min="11" max="11" width="11.5546875" style="92" bestFit="1" customWidth="1"/>
    <col min="13" max="13" width="9.88671875" customWidth="1"/>
  </cols>
  <sheetData>
    <row r="1" spans="1:9" ht="42" customHeight="1" x14ac:dyDescent="0.3">
      <c r="A1" s="160" t="s">
        <v>90</v>
      </c>
      <c r="B1" s="160"/>
      <c r="C1" s="160"/>
      <c r="D1" s="160"/>
      <c r="E1" s="160"/>
      <c r="F1" s="160"/>
      <c r="G1" s="160"/>
      <c r="H1" s="160"/>
      <c r="I1" s="160"/>
    </row>
    <row r="2" spans="1:9" ht="18" customHeight="1" x14ac:dyDescent="0.3">
      <c r="A2" s="160" t="s">
        <v>30</v>
      </c>
      <c r="B2" s="161"/>
      <c r="C2" s="161"/>
      <c r="D2" s="161"/>
      <c r="E2" s="161"/>
      <c r="F2" s="161"/>
      <c r="G2" s="161"/>
      <c r="H2" s="161"/>
      <c r="I2" s="161"/>
    </row>
    <row r="3" spans="1:9" ht="26.4" x14ac:dyDescent="0.3">
      <c r="A3" s="198" t="s">
        <v>32</v>
      </c>
      <c r="B3" s="199"/>
      <c r="C3" s="200"/>
      <c r="D3" s="21" t="s">
        <v>33</v>
      </c>
      <c r="E3" s="21" t="s">
        <v>91</v>
      </c>
      <c r="F3" s="22" t="s">
        <v>92</v>
      </c>
      <c r="G3" s="22" t="s">
        <v>93</v>
      </c>
      <c r="H3" s="22" t="s">
        <v>45</v>
      </c>
      <c r="I3" s="22" t="s">
        <v>94</v>
      </c>
    </row>
    <row r="4" spans="1:9" x14ac:dyDescent="0.3">
      <c r="A4" s="195" t="s">
        <v>39</v>
      </c>
      <c r="B4" s="196"/>
      <c r="C4" s="197"/>
      <c r="D4" s="30" t="s">
        <v>63</v>
      </c>
      <c r="E4" s="94">
        <f>SUM(E5+E54+E65+E59+E71+E78)</f>
        <v>938059.42</v>
      </c>
      <c r="F4" s="94">
        <f>SUM(F5+F54+F65+F59+F71+F78)</f>
        <v>711933.23</v>
      </c>
      <c r="G4" s="94">
        <f>SUM(G5+G54+G65+G59+G71+G78)</f>
        <v>711200</v>
      </c>
      <c r="H4" s="94">
        <f>SUM(H5+H54+H65+H59+H71+H78)</f>
        <v>741500</v>
      </c>
      <c r="I4" s="94">
        <f>SUM(I5+I54+I65+I59+I71+I78)</f>
        <v>774900</v>
      </c>
    </row>
    <row r="5" spans="1:9" ht="26.4" x14ac:dyDescent="0.3">
      <c r="A5" s="192" t="s">
        <v>64</v>
      </c>
      <c r="B5" s="193"/>
      <c r="C5" s="194"/>
      <c r="D5" s="64" t="s">
        <v>65</v>
      </c>
      <c r="E5" s="116">
        <f>SUM(E6+E15+E19)</f>
        <v>547110.52</v>
      </c>
      <c r="F5" s="116">
        <f>SUM(F6+F15+F19)</f>
        <v>599491</v>
      </c>
      <c r="G5" s="65">
        <f>SUM(G6+G15+G19+G50)</f>
        <v>706050</v>
      </c>
      <c r="H5" s="65">
        <f>SUM(H6+H15+H19+H50)</f>
        <v>736350</v>
      </c>
      <c r="I5" s="65">
        <f>SUM(I6+I15+I19+I50)</f>
        <v>769750</v>
      </c>
    </row>
    <row r="6" spans="1:9" x14ac:dyDescent="0.3">
      <c r="A6" s="186" t="s">
        <v>66</v>
      </c>
      <c r="B6" s="187"/>
      <c r="C6" s="188"/>
      <c r="D6" s="60" t="s">
        <v>18</v>
      </c>
      <c r="E6" s="117">
        <f>SUM(E7)</f>
        <v>440689.88</v>
      </c>
      <c r="F6" s="117">
        <f>SUM(F7)</f>
        <v>510250</v>
      </c>
      <c r="G6" s="62">
        <f>SUM(G7)</f>
        <v>606200</v>
      </c>
      <c r="H6" s="62">
        <f t="shared" ref="H6:I6" si="0">SUM(H7)</f>
        <v>632500</v>
      </c>
      <c r="I6" s="62">
        <f t="shared" si="0"/>
        <v>665900</v>
      </c>
    </row>
    <row r="7" spans="1:9" x14ac:dyDescent="0.3">
      <c r="A7" s="183">
        <v>3</v>
      </c>
      <c r="B7" s="184"/>
      <c r="C7" s="185"/>
      <c r="D7" s="59" t="s">
        <v>21</v>
      </c>
      <c r="E7" s="95">
        <f>SUM(E8:E12)</f>
        <v>440689.88</v>
      </c>
      <c r="F7" s="95">
        <f>SUM(F8:F12)</f>
        <v>510250</v>
      </c>
      <c r="G7" s="47">
        <f>SUM(G8+G12)</f>
        <v>606200</v>
      </c>
      <c r="H7" s="47">
        <f t="shared" ref="H7:I7" si="1">SUM(H8+H12)</f>
        <v>632500</v>
      </c>
      <c r="I7" s="47">
        <f t="shared" si="1"/>
        <v>665900</v>
      </c>
    </row>
    <row r="8" spans="1:9" x14ac:dyDescent="0.3">
      <c r="A8" s="189">
        <v>31</v>
      </c>
      <c r="B8" s="190"/>
      <c r="C8" s="191"/>
      <c r="D8" s="29" t="s">
        <v>22</v>
      </c>
      <c r="E8" s="118">
        <v>416050.52</v>
      </c>
      <c r="F8" s="94">
        <v>464100</v>
      </c>
      <c r="G8" s="11">
        <f>SUM(G9:G11)</f>
        <v>559200</v>
      </c>
      <c r="H8" s="11">
        <f>SUM(H9:H11)</f>
        <v>580500</v>
      </c>
      <c r="I8" s="11">
        <f>SUM(I9:I11)</f>
        <v>611900</v>
      </c>
    </row>
    <row r="9" spans="1:9" x14ac:dyDescent="0.3">
      <c r="A9" s="154">
        <v>3111</v>
      </c>
      <c r="B9" s="155"/>
      <c r="C9" s="156"/>
      <c r="D9" s="44" t="s">
        <v>122</v>
      </c>
      <c r="E9" s="118"/>
      <c r="F9" s="94"/>
      <c r="G9" s="11">
        <v>470000</v>
      </c>
      <c r="H9" s="11">
        <v>490000</v>
      </c>
      <c r="I9" s="12">
        <v>515000</v>
      </c>
    </row>
    <row r="10" spans="1:9" x14ac:dyDescent="0.3">
      <c r="A10" s="154">
        <v>3121</v>
      </c>
      <c r="B10" s="155"/>
      <c r="C10" s="156"/>
      <c r="D10" s="44" t="s">
        <v>123</v>
      </c>
      <c r="E10" s="118"/>
      <c r="F10" s="94"/>
      <c r="G10" s="11">
        <v>12200</v>
      </c>
      <c r="H10" s="11">
        <v>10500</v>
      </c>
      <c r="I10" s="12">
        <v>12900</v>
      </c>
    </row>
    <row r="11" spans="1:9" x14ac:dyDescent="0.3">
      <c r="A11" s="154">
        <v>3132</v>
      </c>
      <c r="B11" s="155"/>
      <c r="C11" s="156"/>
      <c r="D11" s="44" t="s">
        <v>124</v>
      </c>
      <c r="E11" s="118"/>
      <c r="F11" s="94"/>
      <c r="G11" s="11">
        <v>77000</v>
      </c>
      <c r="H11" s="11">
        <v>80000</v>
      </c>
      <c r="I11" s="12">
        <v>84000</v>
      </c>
    </row>
    <row r="12" spans="1:9" x14ac:dyDescent="0.3">
      <c r="A12" s="189">
        <v>32</v>
      </c>
      <c r="B12" s="190"/>
      <c r="C12" s="191"/>
      <c r="D12" s="29" t="s">
        <v>34</v>
      </c>
      <c r="E12" s="118">
        <v>24639.360000000001</v>
      </c>
      <c r="F12" s="94">
        <v>46150</v>
      </c>
      <c r="G12" s="11">
        <f>SUM(G13:G14)</f>
        <v>47000</v>
      </c>
      <c r="H12" s="11">
        <f t="shared" ref="H12:I12" si="2">SUM(H13:H14)</f>
        <v>52000</v>
      </c>
      <c r="I12" s="11">
        <f t="shared" si="2"/>
        <v>54000</v>
      </c>
    </row>
    <row r="13" spans="1:9" x14ac:dyDescent="0.3">
      <c r="A13" s="154">
        <v>3212</v>
      </c>
      <c r="B13" s="155"/>
      <c r="C13" s="156"/>
      <c r="D13" s="157" t="s">
        <v>125</v>
      </c>
      <c r="E13" s="118"/>
      <c r="F13" s="94"/>
      <c r="G13" s="11">
        <v>35000</v>
      </c>
      <c r="H13" s="11">
        <v>40000</v>
      </c>
      <c r="I13" s="12">
        <v>42000</v>
      </c>
    </row>
    <row r="14" spans="1:9" x14ac:dyDescent="0.3">
      <c r="A14" s="154">
        <v>3222</v>
      </c>
      <c r="B14" s="155"/>
      <c r="C14" s="156"/>
      <c r="D14" s="44" t="s">
        <v>105</v>
      </c>
      <c r="E14" s="118"/>
      <c r="F14" s="94"/>
      <c r="G14" s="11">
        <v>12000</v>
      </c>
      <c r="H14" s="11">
        <v>12000</v>
      </c>
      <c r="I14" s="12">
        <v>12000</v>
      </c>
    </row>
    <row r="15" spans="1:9" x14ac:dyDescent="0.3">
      <c r="A15" s="186" t="s">
        <v>67</v>
      </c>
      <c r="B15" s="187"/>
      <c r="C15" s="188"/>
      <c r="D15" s="60" t="s">
        <v>38</v>
      </c>
      <c r="E15" s="117">
        <f t="shared" ref="E15:G17" si="3">SUM(E16)</f>
        <v>188.59</v>
      </c>
      <c r="F15" s="117">
        <f t="shared" si="3"/>
        <v>265</v>
      </c>
      <c r="G15" s="62">
        <f>SUM(G16)</f>
        <v>0</v>
      </c>
      <c r="H15" s="62">
        <f t="shared" ref="H15:I15" si="4">SUM(H16)</f>
        <v>0</v>
      </c>
      <c r="I15" s="62">
        <f t="shared" si="4"/>
        <v>0</v>
      </c>
    </row>
    <row r="16" spans="1:9" x14ac:dyDescent="0.3">
      <c r="A16" s="183">
        <v>3</v>
      </c>
      <c r="B16" s="184"/>
      <c r="C16" s="185"/>
      <c r="D16" s="59" t="s">
        <v>21</v>
      </c>
      <c r="E16" s="95">
        <f>SUM(E17)</f>
        <v>188.59</v>
      </c>
      <c r="F16" s="95">
        <f>SUM(F17)</f>
        <v>265</v>
      </c>
      <c r="G16" s="47">
        <f t="shared" si="3"/>
        <v>0</v>
      </c>
      <c r="H16" s="47">
        <f t="shared" ref="H16:I17" si="5">SUM(H17)</f>
        <v>0</v>
      </c>
      <c r="I16" s="47">
        <f t="shared" si="5"/>
        <v>0</v>
      </c>
    </row>
    <row r="17" spans="1:9" x14ac:dyDescent="0.3">
      <c r="A17" s="189">
        <v>32</v>
      </c>
      <c r="B17" s="190"/>
      <c r="C17" s="191"/>
      <c r="D17" s="44" t="s">
        <v>34</v>
      </c>
      <c r="E17" s="94">
        <f>SUM(E18)</f>
        <v>188.59</v>
      </c>
      <c r="F17" s="94">
        <f>SUM(F18)</f>
        <v>265</v>
      </c>
      <c r="G17" s="11">
        <f t="shared" si="3"/>
        <v>0</v>
      </c>
      <c r="H17" s="11">
        <f t="shared" si="5"/>
        <v>0</v>
      </c>
      <c r="I17" s="11">
        <f t="shared" si="5"/>
        <v>0</v>
      </c>
    </row>
    <row r="18" spans="1:9" x14ac:dyDescent="0.3">
      <c r="A18" s="154">
        <v>3223</v>
      </c>
      <c r="B18" s="155"/>
      <c r="C18" s="156"/>
      <c r="D18" s="44" t="s">
        <v>106</v>
      </c>
      <c r="E18" s="118">
        <v>188.59</v>
      </c>
      <c r="F18" s="94">
        <v>265</v>
      </c>
      <c r="G18" s="11">
        <v>0</v>
      </c>
      <c r="H18" s="11">
        <v>0</v>
      </c>
      <c r="I18" s="12">
        <v>0</v>
      </c>
    </row>
    <row r="19" spans="1:9" x14ac:dyDescent="0.3">
      <c r="A19" s="186" t="s">
        <v>68</v>
      </c>
      <c r="B19" s="187"/>
      <c r="C19" s="188"/>
      <c r="D19" s="60" t="s">
        <v>69</v>
      </c>
      <c r="E19" s="117">
        <f>SUM(E20+E46)</f>
        <v>106232.05</v>
      </c>
      <c r="F19" s="117">
        <f>SUM(F20+F46)</f>
        <v>88976</v>
      </c>
      <c r="G19" s="62">
        <f>SUM(G20+G46)</f>
        <v>99850</v>
      </c>
      <c r="H19" s="62">
        <f>SUM(H20+H46)</f>
        <v>103850</v>
      </c>
      <c r="I19" s="62">
        <f>SUM(I20+I46)</f>
        <v>103850</v>
      </c>
    </row>
    <row r="20" spans="1:9" x14ac:dyDescent="0.3">
      <c r="A20" s="183">
        <v>3</v>
      </c>
      <c r="B20" s="184"/>
      <c r="C20" s="185"/>
      <c r="D20" s="59" t="s">
        <v>21</v>
      </c>
      <c r="E20" s="95">
        <f>SUM(E21:E44)</f>
        <v>101433.82</v>
      </c>
      <c r="F20" s="95">
        <f>SUM(F22:F44)</f>
        <v>85260</v>
      </c>
      <c r="G20" s="47">
        <f>SUM(G22+G44)</f>
        <v>94850</v>
      </c>
      <c r="H20" s="47">
        <f t="shared" ref="H20:I20" si="6">SUM(H22+H44)</f>
        <v>98850</v>
      </c>
      <c r="I20" s="47">
        <f t="shared" si="6"/>
        <v>94850</v>
      </c>
    </row>
    <row r="21" spans="1:9" x14ac:dyDescent="0.3">
      <c r="A21" s="189">
        <v>31</v>
      </c>
      <c r="B21" s="190"/>
      <c r="C21" s="191"/>
      <c r="D21" s="44" t="s">
        <v>22</v>
      </c>
      <c r="E21" s="118">
        <v>1000.9</v>
      </c>
      <c r="F21" s="94">
        <v>0</v>
      </c>
      <c r="G21" s="11">
        <v>0</v>
      </c>
      <c r="H21" s="11">
        <v>0</v>
      </c>
      <c r="I21" s="12">
        <v>0</v>
      </c>
    </row>
    <row r="22" spans="1:9" x14ac:dyDescent="0.3">
      <c r="A22" s="189">
        <v>32</v>
      </c>
      <c r="B22" s="190"/>
      <c r="C22" s="191"/>
      <c r="D22" s="44" t="s">
        <v>34</v>
      </c>
      <c r="E22" s="94">
        <v>99314.68</v>
      </c>
      <c r="F22" s="118">
        <v>84331</v>
      </c>
      <c r="G22" s="11">
        <f>SUM(G23:G43)</f>
        <v>93850</v>
      </c>
      <c r="H22" s="11">
        <f>SUM(H23:H43)</f>
        <v>97850</v>
      </c>
      <c r="I22" s="11">
        <f>SUM(I23:I43)</f>
        <v>93850</v>
      </c>
    </row>
    <row r="23" spans="1:9" x14ac:dyDescent="0.3">
      <c r="A23" s="154">
        <v>3211</v>
      </c>
      <c r="B23" s="155"/>
      <c r="C23" s="156"/>
      <c r="D23" s="44" t="s">
        <v>101</v>
      </c>
      <c r="E23" s="94"/>
      <c r="F23" s="118"/>
      <c r="G23" s="11">
        <v>400</v>
      </c>
      <c r="H23" s="11">
        <v>400</v>
      </c>
      <c r="I23" s="12">
        <v>400</v>
      </c>
    </row>
    <row r="24" spans="1:9" x14ac:dyDescent="0.3">
      <c r="A24" s="154">
        <v>3213</v>
      </c>
      <c r="B24" s="155"/>
      <c r="C24" s="156"/>
      <c r="D24" s="44" t="s">
        <v>102</v>
      </c>
      <c r="E24" s="94"/>
      <c r="F24" s="118"/>
      <c r="G24" s="11">
        <v>700</v>
      </c>
      <c r="H24" s="11">
        <v>700</v>
      </c>
      <c r="I24" s="12">
        <v>700</v>
      </c>
    </row>
    <row r="25" spans="1:9" x14ac:dyDescent="0.3">
      <c r="A25" s="154">
        <v>3214</v>
      </c>
      <c r="B25" s="155"/>
      <c r="C25" s="156"/>
      <c r="D25" s="44" t="s">
        <v>103</v>
      </c>
      <c r="E25" s="94"/>
      <c r="F25" s="118"/>
      <c r="G25" s="11">
        <v>50</v>
      </c>
      <c r="H25" s="11">
        <v>50</v>
      </c>
      <c r="I25" s="12">
        <v>50</v>
      </c>
    </row>
    <row r="26" spans="1:9" x14ac:dyDescent="0.3">
      <c r="A26" s="154">
        <v>3221</v>
      </c>
      <c r="B26" s="155"/>
      <c r="C26" s="156"/>
      <c r="D26" s="44" t="s">
        <v>104</v>
      </c>
      <c r="E26" s="94"/>
      <c r="F26" s="118"/>
      <c r="G26" s="11">
        <v>14550</v>
      </c>
      <c r="H26" s="11">
        <v>18550</v>
      </c>
      <c r="I26" s="12">
        <v>14550</v>
      </c>
    </row>
    <row r="27" spans="1:9" x14ac:dyDescent="0.3">
      <c r="A27" s="154">
        <v>3222</v>
      </c>
      <c r="B27" s="155"/>
      <c r="C27" s="156"/>
      <c r="D27" s="44" t="s">
        <v>105</v>
      </c>
      <c r="E27" s="94"/>
      <c r="F27" s="118"/>
      <c r="G27" s="11">
        <v>34000</v>
      </c>
      <c r="H27" s="11">
        <v>34000</v>
      </c>
      <c r="I27" s="12">
        <v>34000</v>
      </c>
    </row>
    <row r="28" spans="1:9" x14ac:dyDescent="0.3">
      <c r="A28" s="154">
        <v>3223</v>
      </c>
      <c r="B28" s="155"/>
      <c r="C28" s="156"/>
      <c r="D28" s="44" t="s">
        <v>106</v>
      </c>
      <c r="E28" s="94"/>
      <c r="F28" s="118"/>
      <c r="G28" s="11">
        <v>14400</v>
      </c>
      <c r="H28" s="11">
        <v>14400</v>
      </c>
      <c r="I28" s="12">
        <v>14400</v>
      </c>
    </row>
    <row r="29" spans="1:9" x14ac:dyDescent="0.3">
      <c r="A29" s="154">
        <v>3224</v>
      </c>
      <c r="B29" s="155"/>
      <c r="C29" s="156"/>
      <c r="D29" s="157" t="s">
        <v>107</v>
      </c>
      <c r="E29" s="94"/>
      <c r="F29" s="118"/>
      <c r="G29" s="11">
        <v>4000</v>
      </c>
      <c r="H29" s="11">
        <v>4000</v>
      </c>
      <c r="I29" s="12">
        <v>4000</v>
      </c>
    </row>
    <row r="30" spans="1:9" x14ac:dyDescent="0.3">
      <c r="A30" s="154">
        <v>3225</v>
      </c>
      <c r="B30" s="155"/>
      <c r="C30" s="156"/>
      <c r="D30" s="44" t="s">
        <v>108</v>
      </c>
      <c r="E30" s="94"/>
      <c r="F30" s="118"/>
      <c r="G30" s="11">
        <v>2000</v>
      </c>
      <c r="H30" s="11">
        <v>2000</v>
      </c>
      <c r="I30" s="12">
        <v>2000</v>
      </c>
    </row>
    <row r="31" spans="1:9" x14ac:dyDescent="0.3">
      <c r="A31" s="154">
        <v>3227</v>
      </c>
      <c r="B31" s="155"/>
      <c r="C31" s="156"/>
      <c r="D31" s="44" t="s">
        <v>109</v>
      </c>
      <c r="E31" s="94"/>
      <c r="F31" s="118"/>
      <c r="G31" s="11">
        <v>500</v>
      </c>
      <c r="H31" s="11">
        <v>500</v>
      </c>
      <c r="I31" s="12">
        <v>500</v>
      </c>
    </row>
    <row r="32" spans="1:9" x14ac:dyDescent="0.3">
      <c r="A32" s="154">
        <v>3231</v>
      </c>
      <c r="B32" s="155"/>
      <c r="C32" s="156"/>
      <c r="D32" s="44" t="s">
        <v>110</v>
      </c>
      <c r="E32" s="94"/>
      <c r="F32" s="118"/>
      <c r="G32" s="11">
        <v>1900</v>
      </c>
      <c r="H32" s="11">
        <v>1900</v>
      </c>
      <c r="I32" s="12">
        <v>1900</v>
      </c>
    </row>
    <row r="33" spans="1:9" x14ac:dyDescent="0.3">
      <c r="A33" s="154">
        <v>3232</v>
      </c>
      <c r="B33" s="155"/>
      <c r="C33" s="156"/>
      <c r="D33" s="44" t="s">
        <v>111</v>
      </c>
      <c r="E33" s="94"/>
      <c r="F33" s="118"/>
      <c r="G33" s="11">
        <v>4100</v>
      </c>
      <c r="H33" s="11">
        <v>4100</v>
      </c>
      <c r="I33" s="12">
        <v>4100</v>
      </c>
    </row>
    <row r="34" spans="1:9" x14ac:dyDescent="0.3">
      <c r="A34" s="154">
        <v>3233</v>
      </c>
      <c r="B34" s="155"/>
      <c r="C34" s="156"/>
      <c r="D34" s="44" t="s">
        <v>112</v>
      </c>
      <c r="E34" s="94"/>
      <c r="F34" s="118"/>
      <c r="G34" s="11">
        <v>810</v>
      </c>
      <c r="H34" s="11">
        <v>810</v>
      </c>
      <c r="I34" s="12">
        <v>810</v>
      </c>
    </row>
    <row r="35" spans="1:9" x14ac:dyDescent="0.3">
      <c r="A35" s="154">
        <v>3234</v>
      </c>
      <c r="B35" s="155"/>
      <c r="C35" s="156"/>
      <c r="D35" s="44" t="s">
        <v>113</v>
      </c>
      <c r="E35" s="94"/>
      <c r="F35" s="118"/>
      <c r="G35" s="11">
        <v>4240</v>
      </c>
      <c r="H35" s="11">
        <v>4240</v>
      </c>
      <c r="I35" s="12">
        <v>4240</v>
      </c>
    </row>
    <row r="36" spans="1:9" x14ac:dyDescent="0.3">
      <c r="A36" s="154">
        <v>3236</v>
      </c>
      <c r="B36" s="155"/>
      <c r="C36" s="156"/>
      <c r="D36" s="44" t="s">
        <v>114</v>
      </c>
      <c r="E36" s="94"/>
      <c r="F36" s="118"/>
      <c r="G36" s="11">
        <v>2000</v>
      </c>
      <c r="H36" s="11">
        <v>2000</v>
      </c>
      <c r="I36" s="12">
        <v>2000</v>
      </c>
    </row>
    <row r="37" spans="1:9" x14ac:dyDescent="0.3">
      <c r="A37" s="154">
        <v>3237</v>
      </c>
      <c r="B37" s="155"/>
      <c r="C37" s="156"/>
      <c r="D37" s="44" t="s">
        <v>115</v>
      </c>
      <c r="E37" s="94"/>
      <c r="F37" s="118"/>
      <c r="G37" s="11">
        <v>2000</v>
      </c>
      <c r="H37" s="11">
        <v>2000</v>
      </c>
      <c r="I37" s="12">
        <v>2000</v>
      </c>
    </row>
    <row r="38" spans="1:9" x14ac:dyDescent="0.3">
      <c r="A38" s="154">
        <v>3238</v>
      </c>
      <c r="B38" s="155"/>
      <c r="C38" s="156"/>
      <c r="D38" s="44" t="s">
        <v>116</v>
      </c>
      <c r="E38" s="94"/>
      <c r="F38" s="118"/>
      <c r="G38" s="11">
        <v>1600</v>
      </c>
      <c r="H38" s="11">
        <v>1600</v>
      </c>
      <c r="I38" s="12">
        <v>1600</v>
      </c>
    </row>
    <row r="39" spans="1:9" x14ac:dyDescent="0.3">
      <c r="A39" s="154">
        <v>3239</v>
      </c>
      <c r="B39" s="155"/>
      <c r="C39" s="156"/>
      <c r="D39" s="44" t="s">
        <v>117</v>
      </c>
      <c r="E39" s="94"/>
      <c r="F39" s="118"/>
      <c r="G39" s="11">
        <v>1820</v>
      </c>
      <c r="H39" s="11">
        <v>1820</v>
      </c>
      <c r="I39" s="12">
        <v>1820</v>
      </c>
    </row>
    <row r="40" spans="1:9" x14ac:dyDescent="0.3">
      <c r="A40" s="154">
        <v>3291</v>
      </c>
      <c r="B40" s="155"/>
      <c r="C40" s="156"/>
      <c r="D40" s="44" t="s">
        <v>118</v>
      </c>
      <c r="E40" s="94"/>
      <c r="F40" s="118"/>
      <c r="G40" s="11">
        <v>1000</v>
      </c>
      <c r="H40" s="11">
        <v>1000</v>
      </c>
      <c r="I40" s="12">
        <v>1000</v>
      </c>
    </row>
    <row r="41" spans="1:9" x14ac:dyDescent="0.3">
      <c r="A41" s="154">
        <v>3292</v>
      </c>
      <c r="B41" s="155"/>
      <c r="C41" s="156"/>
      <c r="D41" s="44" t="s">
        <v>119</v>
      </c>
      <c r="E41" s="94"/>
      <c r="F41" s="118"/>
      <c r="G41" s="11">
        <v>1790</v>
      </c>
      <c r="H41" s="11">
        <v>1790</v>
      </c>
      <c r="I41" s="12">
        <v>1790</v>
      </c>
    </row>
    <row r="42" spans="1:9" x14ac:dyDescent="0.3">
      <c r="A42" s="154">
        <v>3293</v>
      </c>
      <c r="B42" s="155"/>
      <c r="C42" s="156"/>
      <c r="D42" s="44" t="s">
        <v>120</v>
      </c>
      <c r="E42" s="94"/>
      <c r="F42" s="118"/>
      <c r="G42" s="11">
        <v>300</v>
      </c>
      <c r="H42" s="11">
        <v>300</v>
      </c>
      <c r="I42" s="12">
        <v>300</v>
      </c>
    </row>
    <row r="43" spans="1:9" x14ac:dyDescent="0.3">
      <c r="A43" s="154">
        <v>3295</v>
      </c>
      <c r="B43" s="155"/>
      <c r="C43" s="156"/>
      <c r="D43" s="44" t="s">
        <v>121</v>
      </c>
      <c r="E43" s="94"/>
      <c r="F43" s="118"/>
      <c r="G43" s="11">
        <v>1690</v>
      </c>
      <c r="H43" s="11">
        <v>1690</v>
      </c>
      <c r="I43" s="12">
        <v>1690</v>
      </c>
    </row>
    <row r="44" spans="1:9" x14ac:dyDescent="0.3">
      <c r="A44" s="189">
        <v>34</v>
      </c>
      <c r="B44" s="190"/>
      <c r="C44" s="191"/>
      <c r="D44" s="44" t="s">
        <v>60</v>
      </c>
      <c r="E44" s="118">
        <v>1118.24</v>
      </c>
      <c r="F44" s="94">
        <v>929</v>
      </c>
      <c r="G44" s="11">
        <f>SUM(G45)</f>
        <v>1000</v>
      </c>
      <c r="H44" s="11">
        <f t="shared" ref="H44" si="7">SUM(H45)</f>
        <v>1000</v>
      </c>
      <c r="I44" s="11">
        <f t="shared" ref="I44" si="8">SUM(I45)</f>
        <v>1000</v>
      </c>
    </row>
    <row r="45" spans="1:9" x14ac:dyDescent="0.3">
      <c r="A45" s="154">
        <v>3431</v>
      </c>
      <c r="B45" s="155"/>
      <c r="C45" s="156"/>
      <c r="D45" s="44" t="s">
        <v>100</v>
      </c>
      <c r="E45" s="118"/>
      <c r="F45" s="94"/>
      <c r="G45" s="11">
        <v>1000</v>
      </c>
      <c r="H45" s="11">
        <v>1000</v>
      </c>
      <c r="I45" s="12">
        <v>1000</v>
      </c>
    </row>
    <row r="46" spans="1:9" x14ac:dyDescent="0.3">
      <c r="A46" s="183">
        <v>4</v>
      </c>
      <c r="B46" s="184"/>
      <c r="C46" s="185"/>
      <c r="D46" s="59" t="s">
        <v>70</v>
      </c>
      <c r="E46" s="95">
        <f>SUM(E47)</f>
        <v>4798.2299999999996</v>
      </c>
      <c r="F46" s="95">
        <f>SUM(F47)</f>
        <v>3716</v>
      </c>
      <c r="G46" s="47">
        <f>SUM(G47)</f>
        <v>5000</v>
      </c>
      <c r="H46" s="47">
        <f t="shared" ref="H46:I46" si="9">SUM(H47)</f>
        <v>5000</v>
      </c>
      <c r="I46" s="47">
        <f t="shared" si="9"/>
        <v>9000</v>
      </c>
    </row>
    <row r="47" spans="1:9" ht="14.4" customHeight="1" x14ac:dyDescent="0.3">
      <c r="A47" s="189">
        <v>42</v>
      </c>
      <c r="B47" s="190"/>
      <c r="C47" s="191"/>
      <c r="D47" s="44" t="s">
        <v>51</v>
      </c>
      <c r="E47" s="118">
        <v>4798.2299999999996</v>
      </c>
      <c r="F47" s="94">
        <v>3716</v>
      </c>
      <c r="G47" s="11">
        <f>SUM(G48:G49)</f>
        <v>5000</v>
      </c>
      <c r="H47" s="11">
        <f t="shared" ref="H47:I47" si="10">SUM(H48:H49)</f>
        <v>5000</v>
      </c>
      <c r="I47" s="11">
        <f t="shared" si="10"/>
        <v>9000</v>
      </c>
    </row>
    <row r="48" spans="1:9" ht="14.4" customHeight="1" x14ac:dyDescent="0.3">
      <c r="A48" s="154">
        <v>4221</v>
      </c>
      <c r="B48" s="155"/>
      <c r="C48" s="156"/>
      <c r="D48" s="44" t="s">
        <v>96</v>
      </c>
      <c r="E48" s="118"/>
      <c r="F48" s="94"/>
      <c r="G48" s="11">
        <v>2000</v>
      </c>
      <c r="H48" s="11">
        <v>2000</v>
      </c>
      <c r="I48" s="12">
        <v>4000</v>
      </c>
    </row>
    <row r="49" spans="1:11" ht="14.4" customHeight="1" x14ac:dyDescent="0.3">
      <c r="A49" s="154">
        <v>4227</v>
      </c>
      <c r="B49" s="155"/>
      <c r="C49" s="156"/>
      <c r="D49" s="44" t="s">
        <v>97</v>
      </c>
      <c r="E49" s="118"/>
      <c r="F49" s="94"/>
      <c r="G49" s="11">
        <v>3000</v>
      </c>
      <c r="H49" s="11">
        <v>3000</v>
      </c>
      <c r="I49" s="12">
        <v>5000</v>
      </c>
    </row>
    <row r="50" spans="1:11" x14ac:dyDescent="0.3">
      <c r="A50" s="186" t="s">
        <v>73</v>
      </c>
      <c r="B50" s="187"/>
      <c r="C50" s="188"/>
      <c r="D50" s="128" t="s">
        <v>61</v>
      </c>
      <c r="E50" s="117">
        <f t="shared" ref="E50" si="11">SUM(E51)</f>
        <v>0</v>
      </c>
      <c r="F50" s="117">
        <f>SUM(F51)</f>
        <v>0</v>
      </c>
      <c r="G50" s="62">
        <f>SUM(G51)</f>
        <v>0</v>
      </c>
      <c r="H50" s="62">
        <f t="shared" ref="H50:I50" si="12">SUM(H51)</f>
        <v>0</v>
      </c>
      <c r="I50" s="62">
        <f t="shared" si="12"/>
        <v>0</v>
      </c>
    </row>
    <row r="51" spans="1:11" x14ac:dyDescent="0.3">
      <c r="A51" s="183">
        <v>3</v>
      </c>
      <c r="B51" s="184"/>
      <c r="C51" s="185"/>
      <c r="D51" s="127" t="s">
        <v>21</v>
      </c>
      <c r="E51" s="95">
        <f>SUM(E52:E53)</f>
        <v>0</v>
      </c>
      <c r="F51" s="95">
        <f>SUM(F52:F53)</f>
        <v>0</v>
      </c>
      <c r="G51" s="47">
        <f>SUM(G52:G53)</f>
        <v>0</v>
      </c>
      <c r="H51" s="47">
        <f>SUM(H52:H53)</f>
        <v>0</v>
      </c>
      <c r="I51" s="47">
        <f>SUM(I52:I53)</f>
        <v>0</v>
      </c>
    </row>
    <row r="52" spans="1:11" x14ac:dyDescent="0.3">
      <c r="A52" s="189">
        <v>31</v>
      </c>
      <c r="B52" s="190"/>
      <c r="C52" s="191"/>
      <c r="D52" s="44" t="s">
        <v>22</v>
      </c>
      <c r="E52" s="118">
        <v>0</v>
      </c>
      <c r="F52" s="94">
        <v>0</v>
      </c>
      <c r="G52" s="11">
        <v>0</v>
      </c>
      <c r="H52" s="11">
        <v>0</v>
      </c>
      <c r="I52" s="12">
        <v>0</v>
      </c>
    </row>
    <row r="53" spans="1:11" x14ac:dyDescent="0.3">
      <c r="A53" s="189">
        <v>32</v>
      </c>
      <c r="B53" s="190"/>
      <c r="C53" s="191"/>
      <c r="D53" s="44" t="s">
        <v>34</v>
      </c>
      <c r="E53" s="94">
        <v>0</v>
      </c>
      <c r="F53" s="94">
        <v>0</v>
      </c>
      <c r="G53" s="11">
        <v>0</v>
      </c>
      <c r="H53" s="11">
        <v>0</v>
      </c>
      <c r="I53" s="11">
        <v>0</v>
      </c>
    </row>
    <row r="54" spans="1:11" x14ac:dyDescent="0.3">
      <c r="A54" s="192" t="s">
        <v>71</v>
      </c>
      <c r="B54" s="193"/>
      <c r="C54" s="194"/>
      <c r="D54" s="64" t="s">
        <v>72</v>
      </c>
      <c r="E54" s="116">
        <f t="shared" ref="E54:G55" si="13">SUM(E55)</f>
        <v>3546.35</v>
      </c>
      <c r="F54" s="116">
        <f t="shared" si="13"/>
        <v>2150</v>
      </c>
      <c r="G54" s="65">
        <f t="shared" si="13"/>
        <v>2150</v>
      </c>
      <c r="H54" s="65">
        <f t="shared" ref="H54:I55" si="14">SUM(H55)</f>
        <v>2150</v>
      </c>
      <c r="I54" s="65">
        <f t="shared" si="14"/>
        <v>2150</v>
      </c>
    </row>
    <row r="55" spans="1:11" x14ac:dyDescent="0.3">
      <c r="A55" s="186" t="s">
        <v>73</v>
      </c>
      <c r="B55" s="187"/>
      <c r="C55" s="188"/>
      <c r="D55" s="60" t="s">
        <v>61</v>
      </c>
      <c r="E55" s="117">
        <f t="shared" si="13"/>
        <v>3546.35</v>
      </c>
      <c r="F55" s="117">
        <f t="shared" si="13"/>
        <v>2150</v>
      </c>
      <c r="G55" s="62">
        <f t="shared" si="13"/>
        <v>2150</v>
      </c>
      <c r="H55" s="62">
        <f t="shared" si="14"/>
        <v>2150</v>
      </c>
      <c r="I55" s="62">
        <f t="shared" si="14"/>
        <v>2150</v>
      </c>
    </row>
    <row r="56" spans="1:11" x14ac:dyDescent="0.3">
      <c r="A56" s="183">
        <v>3</v>
      </c>
      <c r="B56" s="184"/>
      <c r="C56" s="185"/>
      <c r="D56" s="59" t="s">
        <v>21</v>
      </c>
      <c r="E56" s="95">
        <f>SUM(E57:E57)</f>
        <v>3546.35</v>
      </c>
      <c r="F56" s="95">
        <f t="shared" ref="F56:I56" si="15">SUM(F57:F57)</f>
        <v>2150</v>
      </c>
      <c r="G56" s="47">
        <f t="shared" si="15"/>
        <v>2150</v>
      </c>
      <c r="H56" s="47">
        <f t="shared" si="15"/>
        <v>2150</v>
      </c>
      <c r="I56" s="47">
        <f t="shared" si="15"/>
        <v>2150</v>
      </c>
    </row>
    <row r="57" spans="1:11" x14ac:dyDescent="0.3">
      <c r="A57" s="189">
        <v>32</v>
      </c>
      <c r="B57" s="190"/>
      <c r="C57" s="191"/>
      <c r="D57" s="44" t="s">
        <v>34</v>
      </c>
      <c r="E57" s="94">
        <v>3546.35</v>
      </c>
      <c r="F57" s="94">
        <v>2150</v>
      </c>
      <c r="G57" s="11">
        <f>SUM(G58)</f>
        <v>2150</v>
      </c>
      <c r="H57" s="11">
        <f t="shared" ref="H57:I57" si="16">SUM(H58)</f>
        <v>2150</v>
      </c>
      <c r="I57" s="11">
        <f t="shared" si="16"/>
        <v>2150</v>
      </c>
    </row>
    <row r="58" spans="1:11" x14ac:dyDescent="0.3">
      <c r="A58" s="154">
        <v>3221</v>
      </c>
      <c r="B58" s="155"/>
      <c r="C58" s="156"/>
      <c r="D58" s="44" t="s">
        <v>98</v>
      </c>
      <c r="E58" s="94">
        <v>3546.35</v>
      </c>
      <c r="F58" s="94">
        <v>2150</v>
      </c>
      <c r="G58" s="11">
        <v>2150</v>
      </c>
      <c r="H58" s="11">
        <v>2150</v>
      </c>
      <c r="I58" s="11">
        <v>2150</v>
      </c>
    </row>
    <row r="59" spans="1:11" x14ac:dyDescent="0.3">
      <c r="A59" s="192" t="s">
        <v>74</v>
      </c>
      <c r="B59" s="193"/>
      <c r="C59" s="194"/>
      <c r="D59" s="64" t="s">
        <v>75</v>
      </c>
      <c r="E59" s="116">
        <f>SUM(E60)</f>
        <v>2096.7800000000002</v>
      </c>
      <c r="F59" s="116">
        <f>SUM(F60)</f>
        <v>2787</v>
      </c>
      <c r="G59" s="65">
        <f>SUM(G60)</f>
        <v>3000</v>
      </c>
      <c r="H59" s="65">
        <f t="shared" ref="G59:I60" si="17">SUM(H60)</f>
        <v>3000</v>
      </c>
      <c r="I59" s="65">
        <f t="shared" si="17"/>
        <v>3000</v>
      </c>
    </row>
    <row r="60" spans="1:11" ht="14.4" customHeight="1" x14ac:dyDescent="0.3">
      <c r="A60" s="186" t="s">
        <v>68</v>
      </c>
      <c r="B60" s="187"/>
      <c r="C60" s="188"/>
      <c r="D60" s="60" t="s">
        <v>69</v>
      </c>
      <c r="E60" s="117">
        <f>SUM(E61)</f>
        <v>2096.7800000000002</v>
      </c>
      <c r="F60" s="117">
        <f>SUM(F61)</f>
        <v>2787</v>
      </c>
      <c r="G60" s="62">
        <f t="shared" si="17"/>
        <v>3000</v>
      </c>
      <c r="H60" s="62">
        <f t="shared" si="17"/>
        <v>3000</v>
      </c>
      <c r="I60" s="62">
        <f t="shared" si="17"/>
        <v>3000</v>
      </c>
    </row>
    <row r="61" spans="1:11" x14ac:dyDescent="0.3">
      <c r="A61" s="183">
        <v>3</v>
      </c>
      <c r="B61" s="184"/>
      <c r="C61" s="185"/>
      <c r="D61" s="59" t="s">
        <v>21</v>
      </c>
      <c r="E61" s="95">
        <f>SUM(E62:E62)</f>
        <v>2096.7800000000002</v>
      </c>
      <c r="F61" s="95">
        <f>SUM(F62:F62)</f>
        <v>2787</v>
      </c>
      <c r="G61" s="47">
        <f>SUM(G62:G62)</f>
        <v>3000</v>
      </c>
      <c r="H61" s="47">
        <f t="shared" ref="H61:I61" si="18">SUM(H62:H62)</f>
        <v>3000</v>
      </c>
      <c r="I61" s="47">
        <f t="shared" si="18"/>
        <v>3000</v>
      </c>
    </row>
    <row r="62" spans="1:11" x14ac:dyDescent="0.3">
      <c r="A62" s="189">
        <v>32</v>
      </c>
      <c r="B62" s="190"/>
      <c r="C62" s="191"/>
      <c r="D62" s="44" t="s">
        <v>34</v>
      </c>
      <c r="E62" s="94">
        <f t="shared" ref="E62:F62" si="19">SUM(E63)</f>
        <v>2096.7800000000002</v>
      </c>
      <c r="F62" s="94">
        <f t="shared" si="19"/>
        <v>2787</v>
      </c>
      <c r="G62" s="11">
        <f>SUM(G63)</f>
        <v>3000</v>
      </c>
      <c r="H62" s="11">
        <f t="shared" ref="H62" si="20">SUM(H63)</f>
        <v>3000</v>
      </c>
      <c r="I62" s="11">
        <f t="shared" ref="I62" si="21">SUM(I63)</f>
        <v>3000</v>
      </c>
      <c r="K62"/>
    </row>
    <row r="63" spans="1:11" x14ac:dyDescent="0.3">
      <c r="A63" s="154">
        <v>3237</v>
      </c>
      <c r="B63" s="155"/>
      <c r="C63" s="156"/>
      <c r="D63" s="44" t="s">
        <v>99</v>
      </c>
      <c r="E63" s="97">
        <v>2096.7800000000002</v>
      </c>
      <c r="F63" s="94">
        <v>2787</v>
      </c>
      <c r="G63" s="11">
        <v>3000</v>
      </c>
      <c r="H63" s="11">
        <v>3000</v>
      </c>
      <c r="I63" s="11">
        <v>3000</v>
      </c>
      <c r="K63"/>
    </row>
    <row r="64" spans="1:11" ht="26.4" x14ac:dyDescent="0.3">
      <c r="A64" s="198" t="s">
        <v>32</v>
      </c>
      <c r="B64" s="201"/>
      <c r="C64" s="202"/>
      <c r="D64" s="21" t="s">
        <v>33</v>
      </c>
      <c r="E64" s="21" t="s">
        <v>91</v>
      </c>
      <c r="F64" s="22" t="s">
        <v>92</v>
      </c>
      <c r="G64" s="22" t="s">
        <v>93</v>
      </c>
      <c r="H64" s="22" t="s">
        <v>45</v>
      </c>
      <c r="I64" s="22" t="s">
        <v>94</v>
      </c>
      <c r="K64"/>
    </row>
    <row r="65" spans="1:11" x14ac:dyDescent="0.3">
      <c r="A65" s="192" t="s">
        <v>76</v>
      </c>
      <c r="B65" s="193"/>
      <c r="C65" s="194"/>
      <c r="D65" s="64" t="s">
        <v>81</v>
      </c>
      <c r="E65" s="116">
        <f>SUM(E66)</f>
        <v>0</v>
      </c>
      <c r="F65" s="116">
        <f>SUM(F66)</f>
        <v>1327.23</v>
      </c>
      <c r="G65" s="65">
        <f>SUM(G66)</f>
        <v>0</v>
      </c>
      <c r="H65" s="65">
        <f t="shared" ref="H65" si="22">SUM(H66)</f>
        <v>0</v>
      </c>
      <c r="I65" s="65">
        <f t="shared" ref="I65" si="23">SUM(I66)</f>
        <v>0</v>
      </c>
      <c r="K65"/>
    </row>
    <row r="66" spans="1:11" ht="14.4" customHeight="1" x14ac:dyDescent="0.3">
      <c r="A66" s="186" t="s">
        <v>68</v>
      </c>
      <c r="B66" s="187"/>
      <c r="C66" s="188"/>
      <c r="D66" s="60" t="s">
        <v>69</v>
      </c>
      <c r="E66" s="117">
        <f>SUM(E67)</f>
        <v>0</v>
      </c>
      <c r="F66" s="117">
        <f>SUM(F67+F78)</f>
        <v>1327.23</v>
      </c>
      <c r="G66" s="62">
        <f>SUM(G67+G78)</f>
        <v>0</v>
      </c>
      <c r="H66" s="62">
        <f>SUM(H67+H78)</f>
        <v>0</v>
      </c>
      <c r="I66" s="62">
        <f>SUM(I67+I78)</f>
        <v>0</v>
      </c>
      <c r="K66"/>
    </row>
    <row r="67" spans="1:11" x14ac:dyDescent="0.3">
      <c r="A67" s="183">
        <v>3</v>
      </c>
      <c r="B67" s="184"/>
      <c r="C67" s="185"/>
      <c r="D67" s="59" t="s">
        <v>21</v>
      </c>
      <c r="E67" s="95">
        <f>SUM(E68:E68)</f>
        <v>0</v>
      </c>
      <c r="F67" s="95">
        <f>SUM(F68:F68)</f>
        <v>1327.23</v>
      </c>
      <c r="G67" s="47">
        <f>SUM(G68:G68)</f>
        <v>0</v>
      </c>
      <c r="H67" s="47">
        <f t="shared" ref="H67" si="24">SUM(H68:H68)</f>
        <v>0</v>
      </c>
      <c r="I67" s="47">
        <f t="shared" ref="I67" si="25">SUM(I68:I68)</f>
        <v>0</v>
      </c>
      <c r="K67"/>
    </row>
    <row r="68" spans="1:11" x14ac:dyDescent="0.3">
      <c r="A68" s="189">
        <v>32</v>
      </c>
      <c r="B68" s="190"/>
      <c r="C68" s="191"/>
      <c r="D68" s="44" t="s">
        <v>34</v>
      </c>
      <c r="E68" s="94">
        <v>0</v>
      </c>
      <c r="F68" s="94">
        <v>1327.23</v>
      </c>
      <c r="G68" s="11">
        <v>0</v>
      </c>
      <c r="H68" s="11">
        <v>0</v>
      </c>
      <c r="I68" s="11">
        <v>0</v>
      </c>
      <c r="K68"/>
    </row>
    <row r="69" spans="1:11" x14ac:dyDescent="0.3">
      <c r="A69" s="154">
        <v>3237</v>
      </c>
      <c r="B69" s="155"/>
      <c r="C69" s="156"/>
      <c r="D69" s="44" t="s">
        <v>99</v>
      </c>
      <c r="E69" s="97">
        <v>0</v>
      </c>
      <c r="F69" s="94">
        <v>1327.23</v>
      </c>
      <c r="G69" s="11">
        <v>0</v>
      </c>
      <c r="H69" s="11">
        <v>0</v>
      </c>
      <c r="I69" s="11">
        <v>0</v>
      </c>
      <c r="K69"/>
    </row>
    <row r="70" spans="1:11" ht="26.4" x14ac:dyDescent="0.3">
      <c r="A70" s="198" t="s">
        <v>32</v>
      </c>
      <c r="B70" s="201"/>
      <c r="C70" s="202"/>
      <c r="D70" s="21" t="s">
        <v>33</v>
      </c>
      <c r="E70" s="21" t="s">
        <v>91</v>
      </c>
      <c r="F70" s="22" t="s">
        <v>92</v>
      </c>
      <c r="G70" s="22" t="s">
        <v>93</v>
      </c>
      <c r="H70" s="22" t="s">
        <v>45</v>
      </c>
      <c r="I70" s="22" t="s">
        <v>94</v>
      </c>
      <c r="K70"/>
    </row>
    <row r="71" spans="1:11" ht="26.4" x14ac:dyDescent="0.3">
      <c r="A71" s="192" t="s">
        <v>77</v>
      </c>
      <c r="B71" s="193"/>
      <c r="C71" s="194"/>
      <c r="D71" s="64" t="s">
        <v>78</v>
      </c>
      <c r="E71" s="116">
        <f>SUM(E72)</f>
        <v>35689.47</v>
      </c>
      <c r="F71" s="116">
        <f>SUM(F72)</f>
        <v>106178</v>
      </c>
      <c r="G71" s="65">
        <f>SUM(G72+G76)</f>
        <v>0</v>
      </c>
      <c r="H71" s="65">
        <f t="shared" ref="H71" si="26">SUM(H72)</f>
        <v>0</v>
      </c>
      <c r="I71" s="65">
        <f t="shared" ref="I71" si="27">SUM(I72)</f>
        <v>0</v>
      </c>
      <c r="K71"/>
    </row>
    <row r="72" spans="1:11" ht="14.4" customHeight="1" x14ac:dyDescent="0.3">
      <c r="A72" s="186" t="s">
        <v>79</v>
      </c>
      <c r="B72" s="187"/>
      <c r="C72" s="188"/>
      <c r="D72" s="60" t="s">
        <v>80</v>
      </c>
      <c r="E72" s="117">
        <f>SUM(E73+E76)</f>
        <v>35689.47</v>
      </c>
      <c r="F72" s="117">
        <f>SUM(F73+F76)</f>
        <v>106178</v>
      </c>
      <c r="G72" s="62">
        <f>SUM(G73+G87)</f>
        <v>0</v>
      </c>
      <c r="H72" s="62">
        <f>SUM(H73+H87)</f>
        <v>0</v>
      </c>
      <c r="I72" s="62">
        <f>SUM(I73+I87)</f>
        <v>0</v>
      </c>
    </row>
    <row r="73" spans="1:11" x14ac:dyDescent="0.3">
      <c r="A73" s="183">
        <v>3</v>
      </c>
      <c r="B73" s="184"/>
      <c r="C73" s="185"/>
      <c r="D73" s="59" t="s">
        <v>21</v>
      </c>
      <c r="E73" s="95">
        <f>SUM(E74:E75)</f>
        <v>35689.47</v>
      </c>
      <c r="F73" s="95">
        <f>SUM(F74:F75)</f>
        <v>72998</v>
      </c>
      <c r="G73" s="47">
        <f>SUM(G74:G75)</f>
        <v>0</v>
      </c>
      <c r="H73" s="47">
        <f t="shared" ref="H73" si="28">SUM(H75:H75)</f>
        <v>0</v>
      </c>
      <c r="I73" s="47">
        <f t="shared" ref="I73" si="29">SUM(I75:I75)</f>
        <v>0</v>
      </c>
    </row>
    <row r="74" spans="1:11" x14ac:dyDescent="0.3">
      <c r="A74" s="189">
        <v>31</v>
      </c>
      <c r="B74" s="190"/>
      <c r="C74" s="191"/>
      <c r="D74" s="44" t="s">
        <v>22</v>
      </c>
      <c r="E74" s="94">
        <v>35689.47</v>
      </c>
      <c r="F74" s="94">
        <v>61849</v>
      </c>
      <c r="G74" s="11">
        <v>0</v>
      </c>
      <c r="H74" s="11"/>
      <c r="I74" s="12"/>
    </row>
    <row r="75" spans="1:11" x14ac:dyDescent="0.3">
      <c r="A75" s="189">
        <v>32</v>
      </c>
      <c r="B75" s="190"/>
      <c r="C75" s="191"/>
      <c r="D75" s="44" t="s">
        <v>34</v>
      </c>
      <c r="E75" s="94">
        <v>0</v>
      </c>
      <c r="F75" s="94">
        <v>11149</v>
      </c>
      <c r="G75" s="11">
        <v>0</v>
      </c>
      <c r="H75" s="11">
        <v>0</v>
      </c>
      <c r="I75" s="11">
        <v>0</v>
      </c>
    </row>
    <row r="76" spans="1:11" x14ac:dyDescent="0.3">
      <c r="A76" s="183">
        <v>4</v>
      </c>
      <c r="B76" s="184"/>
      <c r="C76" s="185"/>
      <c r="D76" s="59" t="s">
        <v>70</v>
      </c>
      <c r="E76" s="95">
        <f>E77</f>
        <v>0</v>
      </c>
      <c r="F76" s="95">
        <f>F77</f>
        <v>33180</v>
      </c>
      <c r="G76" s="47">
        <f>SUM(G77)</f>
        <v>0</v>
      </c>
      <c r="H76" s="47">
        <f t="shared" ref="H76:I76" si="30">SUM(H77)</f>
        <v>0</v>
      </c>
      <c r="I76" s="47">
        <f t="shared" si="30"/>
        <v>0</v>
      </c>
    </row>
    <row r="77" spans="1:11" ht="15.6" customHeight="1" x14ac:dyDescent="0.3">
      <c r="A77" s="189">
        <v>42</v>
      </c>
      <c r="B77" s="190"/>
      <c r="C77" s="191"/>
      <c r="D77" s="44" t="s">
        <v>51</v>
      </c>
      <c r="E77" s="94">
        <v>0</v>
      </c>
      <c r="F77" s="94">
        <v>33180</v>
      </c>
      <c r="G77" s="11">
        <v>0</v>
      </c>
      <c r="H77" s="11"/>
      <c r="I77" s="12"/>
    </row>
    <row r="78" spans="1:11" ht="25.2" customHeight="1" x14ac:dyDescent="0.3">
      <c r="A78" s="192" t="s">
        <v>86</v>
      </c>
      <c r="B78" s="193"/>
      <c r="C78" s="194"/>
      <c r="D78" s="75" t="s">
        <v>82</v>
      </c>
      <c r="E78" s="116">
        <f>SUM(E79+E87+E84)</f>
        <v>349616.3</v>
      </c>
      <c r="F78" s="116">
        <f>SUM(F79+F87)</f>
        <v>0</v>
      </c>
      <c r="G78" s="65"/>
      <c r="H78" s="65"/>
      <c r="I78" s="65"/>
    </row>
    <row r="79" spans="1:11" x14ac:dyDescent="0.3">
      <c r="A79" s="186" t="s">
        <v>66</v>
      </c>
      <c r="B79" s="187"/>
      <c r="C79" s="188"/>
      <c r="D79" s="76" t="s">
        <v>18</v>
      </c>
      <c r="E79" s="117">
        <f>SUM(E80+E82)</f>
        <v>73685.58</v>
      </c>
      <c r="F79" s="117">
        <f>SUM(F82)</f>
        <v>0</v>
      </c>
      <c r="G79" s="62">
        <f>SUM(G87)</f>
        <v>0</v>
      </c>
      <c r="H79" s="62"/>
      <c r="I79" s="63"/>
    </row>
    <row r="80" spans="1:11" x14ac:dyDescent="0.3">
      <c r="A80" s="183">
        <v>3</v>
      </c>
      <c r="B80" s="184"/>
      <c r="C80" s="185"/>
      <c r="D80" s="124" t="s">
        <v>21</v>
      </c>
      <c r="E80" s="95">
        <f>SUM(E81)</f>
        <v>5314.47</v>
      </c>
      <c r="F80" s="95">
        <f>SUM(F82:F83)</f>
        <v>0</v>
      </c>
      <c r="G80" s="47">
        <f>SUM(G82:G83)</f>
        <v>0</v>
      </c>
      <c r="H80" s="47">
        <f t="shared" ref="H80" si="31">SUM(H82:H83)</f>
        <v>0</v>
      </c>
      <c r="I80" s="47">
        <f>SUM(I82:I83)</f>
        <v>0</v>
      </c>
    </row>
    <row r="81" spans="1:9" x14ac:dyDescent="0.3">
      <c r="A81" s="189">
        <v>34</v>
      </c>
      <c r="B81" s="190"/>
      <c r="C81" s="191"/>
      <c r="D81" s="44" t="s">
        <v>60</v>
      </c>
      <c r="E81" s="118">
        <v>5314.47</v>
      </c>
      <c r="F81" s="94">
        <v>0</v>
      </c>
      <c r="G81" s="11">
        <v>0</v>
      </c>
      <c r="H81" s="11">
        <v>0</v>
      </c>
      <c r="I81" s="12">
        <v>0</v>
      </c>
    </row>
    <row r="82" spans="1:9" x14ac:dyDescent="0.3">
      <c r="A82" s="183">
        <v>5</v>
      </c>
      <c r="B82" s="184"/>
      <c r="C82" s="185"/>
      <c r="D82" s="77" t="s">
        <v>83</v>
      </c>
      <c r="E82" s="95">
        <f>SUM(E83)</f>
        <v>68371.11</v>
      </c>
      <c r="F82" s="95">
        <f>SUM(F83)</f>
        <v>0</v>
      </c>
      <c r="G82" s="47">
        <f>SUM(G83)</f>
        <v>0</v>
      </c>
      <c r="H82" s="47">
        <f t="shared" ref="H82:I82" si="32">SUM(H83)</f>
        <v>0</v>
      </c>
      <c r="I82" s="47">
        <f t="shared" si="32"/>
        <v>0</v>
      </c>
    </row>
    <row r="83" spans="1:9" x14ac:dyDescent="0.3">
      <c r="A83" s="189">
        <v>54</v>
      </c>
      <c r="B83" s="190"/>
      <c r="C83" s="191"/>
      <c r="D83" s="44" t="s">
        <v>83</v>
      </c>
      <c r="E83" s="94">
        <v>68371.11</v>
      </c>
      <c r="F83" s="94">
        <v>0</v>
      </c>
      <c r="G83" s="11">
        <v>0</v>
      </c>
      <c r="H83" s="11"/>
      <c r="I83" s="12"/>
    </row>
    <row r="84" spans="1:9" ht="14.4" customHeight="1" x14ac:dyDescent="0.3">
      <c r="A84" s="186" t="s">
        <v>68</v>
      </c>
      <c r="B84" s="187"/>
      <c r="C84" s="188"/>
      <c r="D84" s="76" t="s">
        <v>69</v>
      </c>
      <c r="E84" s="117">
        <f>SUM(E85)</f>
        <v>0</v>
      </c>
      <c r="F84" s="117">
        <f>SUM(F87+F102)</f>
        <v>0</v>
      </c>
      <c r="G84" s="62">
        <f>SUM(G87+G102)</f>
        <v>0</v>
      </c>
      <c r="H84" s="62">
        <f>SUM(H87+H102)</f>
        <v>0</v>
      </c>
      <c r="I84" s="62">
        <f>SUM(I87+I102)</f>
        <v>0</v>
      </c>
    </row>
    <row r="85" spans="1:9" x14ac:dyDescent="0.3">
      <c r="A85" s="183">
        <v>5</v>
      </c>
      <c r="B85" s="184"/>
      <c r="C85" s="185"/>
      <c r="D85" s="77" t="s">
        <v>83</v>
      </c>
      <c r="E85" s="95">
        <f>SUM(E86)</f>
        <v>0</v>
      </c>
      <c r="F85" s="95">
        <f>SUM(F86)</f>
        <v>0</v>
      </c>
      <c r="G85" s="47">
        <f>SUM(G86)</f>
        <v>0</v>
      </c>
      <c r="H85" s="47">
        <f t="shared" ref="H85:I85" si="33">SUM(H86)</f>
        <v>0</v>
      </c>
      <c r="I85" s="47">
        <f t="shared" si="33"/>
        <v>0</v>
      </c>
    </row>
    <row r="86" spans="1:9" x14ac:dyDescent="0.3">
      <c r="A86" s="189">
        <v>54</v>
      </c>
      <c r="B86" s="190"/>
      <c r="C86" s="191"/>
      <c r="D86" s="44" t="s">
        <v>83</v>
      </c>
      <c r="E86" s="94">
        <v>0</v>
      </c>
      <c r="F86" s="94">
        <v>0</v>
      </c>
      <c r="G86" s="11">
        <v>0</v>
      </c>
      <c r="H86" s="11"/>
      <c r="I86" s="12"/>
    </row>
    <row r="87" spans="1:9" ht="14.4" customHeight="1" x14ac:dyDescent="0.3">
      <c r="A87" s="186" t="s">
        <v>85</v>
      </c>
      <c r="B87" s="187"/>
      <c r="C87" s="188"/>
      <c r="D87" s="76" t="s">
        <v>59</v>
      </c>
      <c r="E87" s="117">
        <f>SUM(E88)</f>
        <v>275930.71999999997</v>
      </c>
      <c r="F87" s="117">
        <f>SUM(F88)</f>
        <v>0</v>
      </c>
      <c r="G87" s="62">
        <f t="shared" ref="G87" si="34">SUM(G88)</f>
        <v>0</v>
      </c>
      <c r="H87" s="62">
        <f t="shared" ref="H87" si="35">SUM(H88)</f>
        <v>0</v>
      </c>
      <c r="I87" s="62">
        <f t="shared" ref="I87" si="36">SUM(I88)</f>
        <v>0</v>
      </c>
    </row>
    <row r="88" spans="1:9" x14ac:dyDescent="0.3">
      <c r="A88" s="183">
        <v>5</v>
      </c>
      <c r="B88" s="184"/>
      <c r="C88" s="185"/>
      <c r="D88" s="77" t="s">
        <v>83</v>
      </c>
      <c r="E88" s="95">
        <f>SUM(E89)</f>
        <v>275930.71999999997</v>
      </c>
      <c r="F88" s="95">
        <f>SUM(F89)</f>
        <v>0</v>
      </c>
      <c r="G88" s="47">
        <f>SUM(G89)</f>
        <v>0</v>
      </c>
      <c r="H88" s="47">
        <f t="shared" ref="H88:I88" si="37">SUM(H89)</f>
        <v>0</v>
      </c>
      <c r="I88" s="47">
        <f t="shared" si="37"/>
        <v>0</v>
      </c>
    </row>
    <row r="89" spans="1:9" x14ac:dyDescent="0.3">
      <c r="A89" s="189">
        <v>54</v>
      </c>
      <c r="B89" s="190"/>
      <c r="C89" s="191"/>
      <c r="D89" s="44" t="s">
        <v>83</v>
      </c>
      <c r="E89" s="94">
        <v>275930.71999999997</v>
      </c>
      <c r="F89" s="94">
        <v>0</v>
      </c>
      <c r="G89" s="11">
        <v>0</v>
      </c>
      <c r="H89" s="11"/>
      <c r="I89" s="12"/>
    </row>
  </sheetData>
  <mergeCells count="56">
    <mergeCell ref="A88:C88"/>
    <mergeCell ref="A89:C89"/>
    <mergeCell ref="A64:C64"/>
    <mergeCell ref="A77:C77"/>
    <mergeCell ref="A68:C68"/>
    <mergeCell ref="A71:C71"/>
    <mergeCell ref="A72:C72"/>
    <mergeCell ref="A73:C73"/>
    <mergeCell ref="A75:C75"/>
    <mergeCell ref="A74:C74"/>
    <mergeCell ref="A70:C70"/>
    <mergeCell ref="A83:C83"/>
    <mergeCell ref="A87:C87"/>
    <mergeCell ref="A78:C78"/>
    <mergeCell ref="A82:C82"/>
    <mergeCell ref="A79:C79"/>
    <mergeCell ref="A4:C4"/>
    <mergeCell ref="A5:C5"/>
    <mergeCell ref="A1:I1"/>
    <mergeCell ref="A2:I2"/>
    <mergeCell ref="A3:C3"/>
    <mergeCell ref="A6:C6"/>
    <mergeCell ref="A7:C7"/>
    <mergeCell ref="A12:C12"/>
    <mergeCell ref="A8:C8"/>
    <mergeCell ref="A15:C15"/>
    <mergeCell ref="A16:C16"/>
    <mergeCell ref="A17:C17"/>
    <mergeCell ref="A19:C19"/>
    <mergeCell ref="A20:C20"/>
    <mergeCell ref="A22:C22"/>
    <mergeCell ref="A21:C21"/>
    <mergeCell ref="A65:C65"/>
    <mergeCell ref="A66:C66"/>
    <mergeCell ref="A67:C67"/>
    <mergeCell ref="A44:C44"/>
    <mergeCell ref="A47:C47"/>
    <mergeCell ref="A46:C46"/>
    <mergeCell ref="A54:C54"/>
    <mergeCell ref="A55:C55"/>
    <mergeCell ref="A76:C76"/>
    <mergeCell ref="A84:C84"/>
    <mergeCell ref="A85:C85"/>
    <mergeCell ref="A86:C86"/>
    <mergeCell ref="A50:C50"/>
    <mergeCell ref="A51:C51"/>
    <mergeCell ref="A53:C53"/>
    <mergeCell ref="A52:C52"/>
    <mergeCell ref="A81:C81"/>
    <mergeCell ref="A80:C80"/>
    <mergeCell ref="A56:C56"/>
    <mergeCell ref="A57:C57"/>
    <mergeCell ref="A59:C59"/>
    <mergeCell ref="A60:C60"/>
    <mergeCell ref="A61:C61"/>
    <mergeCell ref="A62:C62"/>
  </mergeCells>
  <printOptions horizontalCentered="1"/>
  <pageMargins left="0.23622047244094491" right="0.23622047244094491" top="0.55118110236220474" bottom="0.35433070866141736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Lucija</cp:lastModifiedBy>
  <cp:lastPrinted>2023-11-29T10:50:32Z</cp:lastPrinted>
  <dcterms:created xsi:type="dcterms:W3CDTF">2022-08-12T12:51:27Z</dcterms:created>
  <dcterms:modified xsi:type="dcterms:W3CDTF">2024-01-02T12:14:31Z</dcterms:modified>
</cp:coreProperties>
</file>