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324" activeTab="1"/>
  </bookViews>
  <sheets>
    <sheet name="Opći dio " sheetId="1" r:id="rId1"/>
    <sheet name="Posebni dio " sheetId="2" r:id="rId2"/>
  </sheets>
  <definedNames>
    <definedName name="_xlnm.Print_Area" localSheetId="1">'Posebni dio '!$A$1:$E$155</definedName>
  </definedNames>
  <calcPr calcId="152511" fullPrecision="0"/>
</workbook>
</file>

<file path=xl/calcChain.xml><?xml version="1.0" encoding="utf-8"?>
<calcChain xmlns="http://schemas.openxmlformats.org/spreadsheetml/2006/main">
  <c r="C18" i="2" l="1"/>
  <c r="F147" i="1" l="1"/>
  <c r="F145" i="1"/>
  <c r="F143" i="1"/>
  <c r="F141" i="1"/>
  <c r="F140" i="1"/>
  <c r="F137" i="1"/>
  <c r="F135" i="1"/>
  <c r="F133" i="1"/>
  <c r="F131" i="1"/>
  <c r="G141" i="1"/>
  <c r="G143" i="1"/>
  <c r="G145" i="1"/>
  <c r="G140" i="1"/>
  <c r="G147" i="1" l="1"/>
  <c r="G137" i="1"/>
  <c r="G133" i="1"/>
  <c r="G131" i="1"/>
  <c r="C81" i="2" l="1"/>
  <c r="C100" i="2"/>
  <c r="C15" i="2" s="1"/>
  <c r="D115" i="2"/>
  <c r="D114" i="2" s="1"/>
  <c r="E114" i="2" s="1"/>
  <c r="D112" i="2"/>
  <c r="D109" i="2"/>
  <c r="D107" i="2"/>
  <c r="D104" i="2"/>
  <c r="D102" i="2"/>
  <c r="D98" i="2"/>
  <c r="D97" i="2" s="1"/>
  <c r="C96" i="2"/>
  <c r="C95" i="2" s="1"/>
  <c r="C90" i="2"/>
  <c r="C91" i="2"/>
  <c r="D93" i="2"/>
  <c r="D92" i="2" s="1"/>
  <c r="D91" i="2" s="1"/>
  <c r="C80" i="2"/>
  <c r="D88" i="2"/>
  <c r="D87" i="2" s="1"/>
  <c r="E87" i="2" s="1"/>
  <c r="D85" i="2"/>
  <c r="D83" i="2"/>
  <c r="C72" i="2"/>
  <c r="C76" i="2"/>
  <c r="C14" i="2" s="1"/>
  <c r="D78" i="2"/>
  <c r="D77" i="2" s="1"/>
  <c r="E77" i="2" s="1"/>
  <c r="D74" i="2"/>
  <c r="D73" i="2" s="1"/>
  <c r="D72" i="2" s="1"/>
  <c r="C34" i="2"/>
  <c r="D69" i="2"/>
  <c r="D68" i="2" s="1"/>
  <c r="E68" i="2" s="1"/>
  <c r="D66" i="2"/>
  <c r="D65" i="2" s="1"/>
  <c r="E65" i="2" s="1"/>
  <c r="D60" i="2"/>
  <c r="D51" i="2"/>
  <c r="D44" i="2"/>
  <c r="D41" i="2"/>
  <c r="D36" i="2"/>
  <c r="D38" i="2"/>
  <c r="D32" i="2"/>
  <c r="D31" i="2" s="1"/>
  <c r="E31" i="2" s="1"/>
  <c r="C30" i="2"/>
  <c r="D28" i="2"/>
  <c r="D27" i="2" s="1"/>
  <c r="E27" i="2" s="1"/>
  <c r="C11" i="2"/>
  <c r="D25" i="2"/>
  <c r="D20" i="2"/>
  <c r="C119" i="1"/>
  <c r="C113" i="1"/>
  <c r="C111" i="1"/>
  <c r="G117" i="1"/>
  <c r="G110" i="1"/>
  <c r="G82" i="1"/>
  <c r="F82" i="1"/>
  <c r="G74" i="1"/>
  <c r="G73" i="1"/>
  <c r="G72" i="1"/>
  <c r="F74" i="1"/>
  <c r="G62" i="1"/>
  <c r="G57" i="1"/>
  <c r="G54" i="1"/>
  <c r="G45" i="1"/>
  <c r="G44" i="1"/>
  <c r="G43" i="1"/>
  <c r="F67" i="1"/>
  <c r="F66" i="1"/>
  <c r="F65" i="1"/>
  <c r="F64" i="1"/>
  <c r="F63" i="1"/>
  <c r="F62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E36" i="1"/>
  <c r="C36" i="1"/>
  <c r="C12" i="2" l="1"/>
  <c r="C10" i="2" s="1"/>
  <c r="C17" i="2"/>
  <c r="E92" i="2"/>
  <c r="C13" i="2"/>
  <c r="D106" i="2"/>
  <c r="E106" i="2" s="1"/>
  <c r="D82" i="2"/>
  <c r="D81" i="2" s="1"/>
  <c r="D80" i="2" s="1"/>
  <c r="E80" i="2" s="1"/>
  <c r="D90" i="2"/>
  <c r="E90" i="2" s="1"/>
  <c r="D101" i="2"/>
  <c r="D96" i="2"/>
  <c r="C71" i="2"/>
  <c r="D76" i="2"/>
  <c r="D40" i="2"/>
  <c r="E40" i="2" s="1"/>
  <c r="D35" i="2"/>
  <c r="D30" i="2"/>
  <c r="E30" i="2" s="1"/>
  <c r="D19" i="2"/>
  <c r="C16" i="2" l="1"/>
  <c r="D14" i="2"/>
  <c r="E14" i="2" s="1"/>
  <c r="E76" i="2"/>
  <c r="D95" i="2"/>
  <c r="D18" i="2"/>
  <c r="E19" i="2"/>
  <c r="D100" i="2"/>
  <c r="E100" i="2" s="1"/>
  <c r="E101" i="2"/>
  <c r="C9" i="2"/>
  <c r="D12" i="2"/>
  <c r="E12" i="2" s="1"/>
  <c r="D71" i="2"/>
  <c r="E71" i="2" s="1"/>
  <c r="D34" i="2"/>
  <c r="E34" i="2" s="1"/>
  <c r="E141" i="1"/>
  <c r="D141" i="1"/>
  <c r="C141" i="1"/>
  <c r="E131" i="1"/>
  <c r="D131" i="1"/>
  <c r="C131" i="1"/>
  <c r="C147" i="1"/>
  <c r="C145" i="1"/>
  <c r="C143" i="1"/>
  <c r="C137" i="1"/>
  <c r="C135" i="1"/>
  <c r="C133" i="1"/>
  <c r="D147" i="1"/>
  <c r="E147" i="1"/>
  <c r="E145" i="1"/>
  <c r="E143" i="1"/>
  <c r="E133" i="1"/>
  <c r="E135" i="1"/>
  <c r="E137" i="1"/>
  <c r="D137" i="1"/>
  <c r="D135" i="1"/>
  <c r="D133" i="1"/>
  <c r="D145" i="1"/>
  <c r="D143" i="1"/>
  <c r="D73" i="1"/>
  <c r="D72" i="1" s="1"/>
  <c r="E113" i="1"/>
  <c r="E119" i="1"/>
  <c r="E118" i="1" s="1"/>
  <c r="E117" i="1" s="1"/>
  <c r="E111" i="1"/>
  <c r="E104" i="1"/>
  <c r="E94" i="1"/>
  <c r="E87" i="1"/>
  <c r="E83" i="1"/>
  <c r="E80" i="1"/>
  <c r="E78" i="1"/>
  <c r="E75" i="1"/>
  <c r="C75" i="1"/>
  <c r="C104" i="1"/>
  <c r="C94" i="1"/>
  <c r="C118" i="1"/>
  <c r="C117" i="1" s="1"/>
  <c r="F117" i="1" s="1"/>
  <c r="C87" i="1"/>
  <c r="C83" i="1"/>
  <c r="C80" i="1"/>
  <c r="C78" i="1"/>
  <c r="D15" i="2" l="1"/>
  <c r="E15" i="2" s="1"/>
  <c r="D17" i="2"/>
  <c r="E17" i="2" s="1"/>
  <c r="E18" i="2"/>
  <c r="C8" i="2"/>
  <c r="G135" i="1"/>
  <c r="D13" i="2"/>
  <c r="E13" i="2" s="1"/>
  <c r="D11" i="2"/>
  <c r="D140" i="1"/>
  <c r="C140" i="1"/>
  <c r="E140" i="1"/>
  <c r="C130" i="1"/>
  <c r="E130" i="1"/>
  <c r="D130" i="1"/>
  <c r="C110" i="1"/>
  <c r="F110" i="1" s="1"/>
  <c r="C74" i="1"/>
  <c r="C82" i="1"/>
  <c r="E110" i="1"/>
  <c r="E82" i="1"/>
  <c r="E74" i="1"/>
  <c r="D16" i="2" l="1"/>
  <c r="E16" i="2" s="1"/>
  <c r="D10" i="2"/>
  <c r="E10" i="2" s="1"/>
  <c r="E11" i="2"/>
  <c r="G130" i="1"/>
  <c r="F130" i="1"/>
  <c r="C73" i="1"/>
  <c r="E73" i="1"/>
  <c r="E72" i="1" s="1"/>
  <c r="C72" i="1" l="1"/>
  <c r="F72" i="1" s="1"/>
  <c r="F73" i="1"/>
  <c r="C48" i="1"/>
  <c r="C52" i="1"/>
  <c r="C51" i="1" s="1"/>
  <c r="E66" i="1" l="1"/>
  <c r="E65" i="1" s="1"/>
  <c r="E63" i="1"/>
  <c r="E62" i="1"/>
  <c r="E60" i="1"/>
  <c r="E58" i="1"/>
  <c r="E57" i="1" s="1"/>
  <c r="E55" i="1"/>
  <c r="E54" i="1" s="1"/>
  <c r="E51" i="1"/>
  <c r="E48" i="1"/>
  <c r="E46" i="1"/>
  <c r="D44" i="1"/>
  <c r="D43" i="1" s="1"/>
  <c r="C66" i="1"/>
  <c r="C65" i="1" s="1"/>
  <c r="C63" i="1"/>
  <c r="C62" i="1" s="1"/>
  <c r="C60" i="1"/>
  <c r="C58" i="1"/>
  <c r="C57" i="1" s="1"/>
  <c r="C55" i="1"/>
  <c r="C54" i="1" s="1"/>
  <c r="C46" i="1"/>
  <c r="C45" i="1" s="1"/>
  <c r="E23" i="1"/>
  <c r="D23" i="1"/>
  <c r="C23" i="1"/>
  <c r="E19" i="1"/>
  <c r="D19" i="1"/>
  <c r="C19" i="1"/>
  <c r="C44" i="1" l="1"/>
  <c r="C43" i="1" s="1"/>
  <c r="E45" i="1"/>
  <c r="E44" i="1"/>
  <c r="E43" i="1" s="1"/>
  <c r="C157" i="1"/>
  <c r="E157" i="1" l="1"/>
  <c r="C156" i="1"/>
  <c r="C155" i="1" s="1"/>
  <c r="E156" i="1" l="1"/>
  <c r="F157" i="1"/>
  <c r="E155" i="1" l="1"/>
  <c r="F156" i="1"/>
  <c r="C34" i="1"/>
  <c r="F23" i="1" l="1"/>
  <c r="F155" i="1"/>
  <c r="G23" i="1"/>
  <c r="C25" i="1"/>
  <c r="D34" i="1"/>
  <c r="E34" i="1"/>
  <c r="G17" i="1" l="1"/>
  <c r="F17" i="1"/>
  <c r="E25" i="1"/>
  <c r="G19" i="1"/>
  <c r="F19" i="1"/>
  <c r="G22" i="1"/>
  <c r="F22" i="1"/>
  <c r="G21" i="1"/>
  <c r="F21" i="1"/>
  <c r="D25" i="1"/>
  <c r="D36" i="1" s="1"/>
  <c r="D157" i="1" l="1"/>
  <c r="G157" i="1" s="1"/>
  <c r="D156" i="1" l="1"/>
  <c r="D155" i="1" l="1"/>
  <c r="G155" i="1" s="1"/>
  <c r="G156" i="1"/>
  <c r="D9" i="2" l="1"/>
  <c r="E9" i="2" s="1"/>
  <c r="D8" i="2" l="1"/>
  <c r="E8" i="2" s="1"/>
</calcChain>
</file>

<file path=xl/sharedStrings.xml><?xml version="1.0" encoding="utf-8"?>
<sst xmlns="http://schemas.openxmlformats.org/spreadsheetml/2006/main" count="550" uniqueCount="254">
  <si>
    <t>A. RAČUN PRIHODA I RASHODA</t>
  </si>
  <si>
    <t xml:space="preserve">INDEKS </t>
  </si>
  <si>
    <t xml:space="preserve">IZVORNI PLAN </t>
  </si>
  <si>
    <t>IZVRŠENJA</t>
  </si>
  <si>
    <t>IZVRŠENJE</t>
  </si>
  <si>
    <t>Prihodi poslovanja</t>
  </si>
  <si>
    <t xml:space="preserve">RAZLIKA VIŠAK/MANJAK </t>
  </si>
  <si>
    <t xml:space="preserve">Dio koji će se rasporediti/pokriti u razdoblju </t>
  </si>
  <si>
    <t xml:space="preserve">Neto financiranje </t>
  </si>
  <si>
    <t xml:space="preserve">Višak/manjak + neto financiranje + raspoloživa sredstva </t>
  </si>
  <si>
    <t xml:space="preserve">iz prethodnih godina </t>
  </si>
  <si>
    <t>6</t>
  </si>
  <si>
    <t>63</t>
  </si>
  <si>
    <t>636</t>
  </si>
  <si>
    <t>6361</t>
  </si>
  <si>
    <t>64</t>
  </si>
  <si>
    <t>641</t>
  </si>
  <si>
    <t>65</t>
  </si>
  <si>
    <t>652</t>
  </si>
  <si>
    <t>6526</t>
  </si>
  <si>
    <t>67</t>
  </si>
  <si>
    <t>671</t>
  </si>
  <si>
    <t>6711</t>
  </si>
  <si>
    <t>Račun</t>
  </si>
  <si>
    <t>Prihodi od imovine</t>
  </si>
  <si>
    <t>Prihodi od financijske imovine</t>
  </si>
  <si>
    <t>Prihodi po posebnim propisima</t>
  </si>
  <si>
    <t>Ostali nespomenuti prihodi</t>
  </si>
  <si>
    <t>Prihodi iz nadležnog proračuna za financiranje rashoda poslovanja</t>
  </si>
  <si>
    <t>Pomoći iz inozemstva i od subjekata unutar općeg proračuna</t>
  </si>
  <si>
    <t>3</t>
  </si>
  <si>
    <t>31</t>
  </si>
  <si>
    <t>311</t>
  </si>
  <si>
    <t>3111</t>
  </si>
  <si>
    <t>312</t>
  </si>
  <si>
    <t>3121</t>
  </si>
  <si>
    <t>313</t>
  </si>
  <si>
    <t>3132</t>
  </si>
  <si>
    <t>32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</si>
  <si>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</si>
  <si>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</si>
  <si>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</si>
  <si>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</si>
  <si>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</si>
  <si>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</si>
  <si>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</si>
  <si>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</si>
  <si>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</si>
  <si>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</si>
  <si>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</si>
  <si>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</si>
  <si>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</si>
  <si>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</si>
  <si>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3234</t>
  </si>
  <si>
    <t>3236</t>
  </si>
  <si>
    <t>3239</t>
  </si>
  <si>
    <t>329</t>
  </si>
  <si>
    <t>3291</t>
  </si>
  <si>
    <t>3292</t>
  </si>
  <si>
    <t>3299</t>
  </si>
  <si>
    <t>34</t>
  </si>
  <si>
    <t>343</t>
  </si>
  <si>
    <t>3431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</si>
  <si>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</si>
  <si>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</si>
  <si>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</si>
  <si>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</si>
  <si>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</si>
  <si>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</si>
  <si>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</si>
  <si>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</si>
  <si>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</si>
  <si>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</si>
  <si>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</si>
  <si>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</si>
  <si>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</si>
  <si>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</si>
  <si>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</si>
  <si>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</si>
  <si>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</si>
  <si>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</si>
  <si>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</si>
  <si>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</si>
  <si>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</si>
  <si>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</si>
  <si>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</si>
  <si>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</si>
  <si>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</si>
  <si>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</si>
  <si>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</si>
  <si>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</si>
  <si>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Financijski rashodi</t>
  </si>
  <si>
    <t>Ostali financijski rashodi</t>
  </si>
  <si>
    <t>Bankarske usluge i usluge platnog prometa</t>
  </si>
  <si>
    <t>4</t>
  </si>
  <si>
    <t>42</t>
  </si>
  <si>
    <t>422</t>
  </si>
  <si>
    <t>4227</t>
  </si>
  <si>
    <t>Rashodi za nabavu nefinancijske imovine</t>
  </si>
  <si>
    <t>Rashodi za nabavu proizvedene dugotrajne imovine</t>
  </si>
  <si>
    <t>Postrojenja i oprema</t>
  </si>
  <si>
    <t>Uređaji, strojevi i oprema za ostale namjene</t>
  </si>
  <si>
    <t xml:space="preserve">  </t>
  </si>
  <si>
    <t>SVEUKUPNO RASHODI / IZDACI</t>
  </si>
  <si>
    <t>Pomoći proračunskim korisnicima iz proračuna koji im nije nadležan</t>
  </si>
  <si>
    <t>Tekuće pomoći proračunskim korisnicima iz proračuna koji im nije nadležan</t>
  </si>
  <si>
    <t>Prihodi od upravnih i administrativnih pristojbi, pristojbi po posebnim propisima i naknada</t>
  </si>
  <si>
    <t>Prihodi iz nadležnog proračuna i od HZZO-a temeljem ugovornih obveza</t>
  </si>
  <si>
    <t>Prihodi iz nadležnog proračuna za financiranje redovne djelatnosti proračunskih korisnika</t>
  </si>
  <si>
    <t>Opis (naziv)</t>
  </si>
  <si>
    <t>Prihodi iz proračuna</t>
  </si>
  <si>
    <t>Pomoći</t>
  </si>
  <si>
    <t>Prihodi za posebne namjene</t>
  </si>
  <si>
    <t xml:space="preserve">SVEUKUPNO PRIHODI  </t>
  </si>
  <si>
    <t>F-ja</t>
  </si>
  <si>
    <t xml:space="preserve">Opći prihodi i primici </t>
  </si>
  <si>
    <t>09</t>
  </si>
  <si>
    <t>091</t>
  </si>
  <si>
    <t>Obrazovanje</t>
  </si>
  <si>
    <t>Predškolsko i osnovno obrazovanje</t>
  </si>
  <si>
    <t xml:space="preserve">I. OPĆI DIO </t>
  </si>
  <si>
    <t>Račun/
Pozicija</t>
  </si>
  <si>
    <t xml:space="preserve">Opis (naziv) </t>
  </si>
  <si>
    <t xml:space="preserve">Jedinstveni upravni odjel </t>
  </si>
  <si>
    <t xml:space="preserve">III. Izvještaj o zaduživanju na domaćem i stranom tržištu novca i kapitala </t>
  </si>
  <si>
    <t xml:space="preserve">IV. Obrazloženje ostvarenja prihoda i primitaka, rashoda i izdataka </t>
  </si>
  <si>
    <t xml:space="preserve">Članak 5. </t>
  </si>
  <si>
    <t>V. ZAVRŠNA ODREDBA</t>
  </si>
  <si>
    <t xml:space="preserve">Članak 6. </t>
  </si>
  <si>
    <t>Članak 3.</t>
  </si>
  <si>
    <t>Članak 4.</t>
  </si>
  <si>
    <t xml:space="preserve">Članak 7. </t>
  </si>
  <si>
    <t xml:space="preserve">Članak 8. </t>
  </si>
  <si>
    <t xml:space="preserve">II. Posebni dio
</t>
  </si>
  <si>
    <t>Članak 1.</t>
  </si>
  <si>
    <t>Članak 2.</t>
  </si>
  <si>
    <t xml:space="preserve">  SVEUKUPNO RASHODI</t>
  </si>
  <si>
    <t xml:space="preserve">  SVEUKUPNO RASHODI </t>
  </si>
  <si>
    <t xml:space="preserve">  SVEUKUPNO RASHOD</t>
  </si>
  <si>
    <t xml:space="preserve"> Prihodi od prodaje proizvoda i robe te pruženih usluga i prihodi od donacija</t>
  </si>
  <si>
    <t>Prihodi od prodaje proizvoda i robe te pruženih usluga</t>
  </si>
  <si>
    <t xml:space="preserve">Prihodi od pruženih usluga               </t>
  </si>
  <si>
    <t xml:space="preserve">Uredska oprema i namještaj </t>
  </si>
  <si>
    <t>Vlastiti prihodi</t>
  </si>
  <si>
    <t>Vlastiti prihodi od pružanja usluga</t>
  </si>
  <si>
    <t>4221</t>
  </si>
  <si>
    <t>Uredska oprema i namještaj</t>
  </si>
  <si>
    <t>Sažetak</t>
  </si>
  <si>
    <t>6 Prihodi poslovanja</t>
  </si>
  <si>
    <t xml:space="preserve">7 Prihodi od prodaje nefinancijske imovine </t>
  </si>
  <si>
    <t xml:space="preserve">3 Rashodi poslovanja </t>
  </si>
  <si>
    <t xml:space="preserve">4 Rashodi za nabavu nefinancijske imovine </t>
  </si>
  <si>
    <t xml:space="preserve">8 Primici od financijske imovine i zaduživanja </t>
  </si>
  <si>
    <t xml:space="preserve">5 Izdaci za financijsku imovinu i otplate zajmova </t>
  </si>
  <si>
    <t xml:space="preserve">Donacije od pravnih i fizičkih osoba izvan općeg proračuna </t>
  </si>
  <si>
    <t xml:space="preserve">Računalne usluge </t>
  </si>
  <si>
    <t>3238</t>
  </si>
  <si>
    <t>Računalne usluge</t>
  </si>
  <si>
    <t xml:space="preserve">Ostali rashodi </t>
  </si>
  <si>
    <t>Kazne, penali i naknade štete</t>
  </si>
  <si>
    <t/>
  </si>
  <si>
    <t xml:space="preserve">Službena, radna i zaštitna odjeća i obuća                                                           </t>
  </si>
  <si>
    <t>_______________________________</t>
  </si>
  <si>
    <t>UKUPNO PRIHODI</t>
  </si>
  <si>
    <t>UKUPNO RASHODI</t>
  </si>
  <si>
    <t>9 Ukupan donos viška/manjka iz prethodne (ih) godina</t>
  </si>
  <si>
    <t xml:space="preserve">B. RASPOLOŽIVA SREDSTVA IZ PRETHODNIH GODINA </t>
  </si>
  <si>
    <t xml:space="preserve">C. RAČUN FINANCIRANJA </t>
  </si>
  <si>
    <t xml:space="preserve">Kapitalne donacije </t>
  </si>
  <si>
    <t>Oznaka
IF</t>
  </si>
  <si>
    <t>3237</t>
  </si>
  <si>
    <t xml:space="preserve">Intelektualne i osobne usluge </t>
  </si>
  <si>
    <t>3293</t>
  </si>
  <si>
    <t>Reprezentacija</t>
  </si>
  <si>
    <t xml:space="preserve">Pristojbe i naknade </t>
  </si>
  <si>
    <t>Prihodi i rashodi prema ekonomskoj klasifikaciji, utvrđeni  u A) Računu prihoda i rashoda,   izvršeni su  kako slijedi:</t>
  </si>
  <si>
    <t>Prihodi i rashodi prema izvorima financiranja, utvrđeni  u A) Računu prihoda i rashoda,   izvršeni su  kako slijedi:</t>
  </si>
  <si>
    <t>Rashodi prema funkcijskoj klasifikaciji  utvrđeni  u A) Računu prihoda i rashoda,   izvršeni su kako slijedi:</t>
  </si>
  <si>
    <t>Razdjel  003</t>
  </si>
  <si>
    <t>Intelektualne i osobne usluge</t>
  </si>
  <si>
    <t>3295</t>
  </si>
  <si>
    <t xml:space="preserve">Pristojbe i naknade                                                                                 </t>
  </si>
  <si>
    <t>4222</t>
  </si>
  <si>
    <t>Komunikacijska oprema</t>
  </si>
  <si>
    <t>Indeks
4/3</t>
  </si>
  <si>
    <t>Indeks
5/3</t>
  </si>
  <si>
    <t>Indeks
5/4</t>
  </si>
  <si>
    <t xml:space="preserve">Naziv računa </t>
  </si>
  <si>
    <t xml:space="preserve">Naziv izvora financiranja </t>
  </si>
  <si>
    <t>Članak 9.</t>
  </si>
  <si>
    <t xml:space="preserve">DJEČJEG VRTIĆA KOCKICA LIPIK  ZA 2023. GODINU </t>
  </si>
  <si>
    <t>I-VI 2022.</t>
  </si>
  <si>
    <t>ZA 2023.</t>
  </si>
  <si>
    <t>I-VI 2023.</t>
  </si>
  <si>
    <t>23/22</t>
  </si>
  <si>
    <t>2023.</t>
  </si>
  <si>
    <t>3/1</t>
  </si>
  <si>
    <t>3/2</t>
  </si>
  <si>
    <t>Izvršenje 
I-VI 2022.</t>
  </si>
  <si>
    <t>Izvorni plan za
2023.</t>
  </si>
  <si>
    <t>Izvršenje 
I-VI 2023.</t>
  </si>
  <si>
    <t>Pomoći iz državnog proračuna temeljem prijenosa EU sredstava</t>
  </si>
  <si>
    <t xml:space="preserve">Kazne, upravne mjere i ostali prihodi </t>
  </si>
  <si>
    <t>Ostali prihodi</t>
  </si>
  <si>
    <t>Kamate na oročena sredstva i depozite po viđenju</t>
  </si>
  <si>
    <t>Kapitalne pomoći temeljem prijenosa EU sredstava</t>
  </si>
  <si>
    <t>Usluge promidžbe i informiranja</t>
  </si>
  <si>
    <t>Zakupnine i najamnine</t>
  </si>
  <si>
    <t xml:space="preserve">Kamate za primljene kredite i zajmove </t>
  </si>
  <si>
    <t>Kamate za preimljene kredite i zajmove od kreditnih i ostalih finan.inst. Izvan jav.sektora</t>
  </si>
  <si>
    <t>Oprema za održavanje i zaštitu</t>
  </si>
  <si>
    <t>Sportska i glazbena oprema</t>
  </si>
  <si>
    <t>Plaće za prekovremeni rad</t>
  </si>
  <si>
    <t>Ostali prihodi za posebne namjene</t>
  </si>
  <si>
    <t>Ostale pomoći i darovnice</t>
  </si>
  <si>
    <t>Europski socijalni fond</t>
  </si>
  <si>
    <t>Tina Gadžić Husko</t>
  </si>
  <si>
    <t xml:space="preserve">Ovaj izvještaj objavljen je na Internet stranici vrtića i stupa na snagu _________________2023. godine </t>
  </si>
  <si>
    <t xml:space="preserve">Na temelju članka 36. Zakona o ustanovama (Narodne novine broj: 76/93, 29/97, 47/99, 35/08, 127/19 i 151/22.)  i članka 47. Statuta Dječjeg vrtića </t>
  </si>
  <si>
    <t>Kockica Lipik i  članka 86. Zakona o proračunu ( Narodne novine broj 144/21.) Upravno vijeće Dječjeg vrtića Kockica Lipik na svojoj 3. sjednici održanoj</t>
  </si>
  <si>
    <t>dana 27. srpnja 2023. godine,  donijelo je:</t>
  </si>
  <si>
    <t>A400001</t>
  </si>
  <si>
    <t>Program: Predškolski odgoj</t>
  </si>
  <si>
    <t>Aktivnost: Odgojno i administratvno tehničko osoblje</t>
  </si>
  <si>
    <t>Izvor 11. OPĆI PRIHODI I PRIMICI</t>
  </si>
  <si>
    <t>Plaće</t>
  </si>
  <si>
    <t xml:space="preserve">Izvor 31. VLASTITI PRIHODI </t>
  </si>
  <si>
    <t>Izvor 43. PRIHODI ZA POSEBNE NAMJENE</t>
  </si>
  <si>
    <t>A400002</t>
  </si>
  <si>
    <t>Aktivnost: Predškola</t>
  </si>
  <si>
    <t>Izvor 52. POMOĆI</t>
  </si>
  <si>
    <t>A400003</t>
  </si>
  <si>
    <t>Aktivnost: Rano učenje engleskog jezika</t>
  </si>
  <si>
    <t>A400004</t>
  </si>
  <si>
    <t>Aktivnost: Sportska igraonica</t>
  </si>
  <si>
    <t>A400005</t>
  </si>
  <si>
    <t>Aktivnost: Unapređenje usluge DV KOCKICA Lipik</t>
  </si>
  <si>
    <t xml:space="preserve">Izvor 561. EUROPSKI SOCIJALNI FOND </t>
  </si>
  <si>
    <t xml:space="preserve">Naknada za prijevoz </t>
  </si>
  <si>
    <t>Izvor 521. OSTALE POMOĆI I DAROVNICE</t>
  </si>
  <si>
    <t>Izvor 526. EUROPSKI SOCIJALNI FOND</t>
  </si>
  <si>
    <t xml:space="preserve">
Glava 00302</t>
  </si>
  <si>
    <t>DJEČJI VRTIĆ KOCKICA LIPIK</t>
  </si>
  <si>
    <t>Lipik, 27. srpanj 2023.</t>
  </si>
  <si>
    <t>PREDSJEDNICA UPRAVNOG VIJEĆA:</t>
  </si>
  <si>
    <t>KLASA:400-02/23-01/1</t>
  </si>
  <si>
    <t>URBROJ:2177-02-04-02-23-2</t>
  </si>
  <si>
    <t>Rashodi i izdataci financijskog plana   po programskoj i ekonomskoj klasifikaciji  i izvorima financiranja  u prvom polugodištvu 2023.g. izvršeni su:</t>
  </si>
  <si>
    <t>POLUGODIŠNJI IZVJEŠTAJ O IZVRŠENJU FINANCIJSKOG PLANA</t>
  </si>
  <si>
    <t>Financijski plan Dječjeg vrtića Kockica Lipik ( u daljnjem tekstu: financijski plan) ostvaren je u prvom polugodištu 2023.g. kako slijedi:</t>
  </si>
  <si>
    <t>Dječji vrtić Kockica Lipik  nije se zaduživao ni kratkoročnim niti dugoročnim kreditima na domaćem i stranom tržištu novca i kapitala .</t>
  </si>
  <si>
    <t>Obrazloženje ostvarenja prihoda i primitaka, rashoda i izdataka financijskog plana sastavni je dio ovog izvještaja.</t>
  </si>
  <si>
    <t>Ovaj izvještaj upravno vijeće Dječjeg vrtića Kockica Lipik  usvojilo je 27.  srpnja 2023. godine.</t>
  </si>
  <si>
    <t>Ovaj Izvještaj objaviti će se  na internet stranici Dječjeg vrtića Kockica Lipik.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</si>
</sst>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0.00##\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9"/>
      <color theme="1"/>
      <name val="Arial"/>
      <family val="2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indexed="63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5" tint="0.79998168889431442"/>
        <bgColor rgb="FF696969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" fontId="0" fillId="0" borderId="0" xfId="0" applyNumberFormat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11" fillId="0" borderId="0" xfId="0" applyFont="1"/>
    <xf numFmtId="0" fontId="0" fillId="2" borderId="1" xfId="0" applyFill="1" applyBorder="1" applyAlignment="1">
      <alignment wrapText="1"/>
    </xf>
    <xf numFmtId="4" fontId="5" fillId="0" borderId="0" xfId="0" applyNumberFormat="1" applyFont="1"/>
    <xf numFmtId="4" fontId="11" fillId="4" borderId="4" xfId="0" applyNumberFormat="1" applyFont="1" applyFill="1" applyBorder="1"/>
    <xf numFmtId="0" fontId="14" fillId="0" borderId="9" xfId="0" applyNumberFormat="1" applyFont="1" applyFill="1" applyBorder="1" applyAlignment="1">
      <alignment horizontal="left" vertical="center" wrapText="1" readingOrder="1"/>
    </xf>
    <xf numFmtId="0" fontId="0" fillId="0" borderId="8" xfId="0" applyBorder="1"/>
    <xf numFmtId="0" fontId="0" fillId="0" borderId="9" xfId="0" applyBorder="1"/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6" fillId="0" borderId="8" xfId="0" applyNumberFormat="1" applyFont="1" applyFill="1" applyBorder="1" applyAlignment="1">
      <alignment horizontal="right" vertical="center" wrapText="1" readingOrder="1"/>
    </xf>
    <xf numFmtId="0" fontId="16" fillId="0" borderId="9" xfId="0" applyNumberFormat="1" applyFont="1" applyFill="1" applyBorder="1" applyAlignment="1">
      <alignment horizontal="left" vertical="center" wrapText="1" readingOrder="1"/>
    </xf>
    <xf numFmtId="0" fontId="11" fillId="0" borderId="8" xfId="0" applyFont="1" applyBorder="1" applyAlignment="1">
      <alignment horizontal="center"/>
    </xf>
    <xf numFmtId="0" fontId="11" fillId="0" borderId="9" xfId="0" applyFont="1" applyBorder="1"/>
    <xf numFmtId="0" fontId="6" fillId="0" borderId="8" xfId="0" applyFont="1" applyBorder="1" applyAlignment="1">
      <alignment horizontal="center"/>
    </xf>
    <xf numFmtId="0" fontId="0" fillId="0" borderId="12" xfId="0" applyBorder="1"/>
    <xf numFmtId="0" fontId="6" fillId="0" borderId="8" xfId="0" quotePrefix="1" applyFont="1" applyBorder="1" applyAlignment="1">
      <alignment horizontal="right"/>
    </xf>
    <xf numFmtId="0" fontId="6" fillId="0" borderId="9" xfId="0" applyFont="1" applyBorder="1"/>
    <xf numFmtId="0" fontId="0" fillId="0" borderId="11" xfId="0" quotePrefix="1" applyBorder="1" applyAlignment="1">
      <alignment horizontal="right"/>
    </xf>
    <xf numFmtId="0" fontId="9" fillId="7" borderId="14" xfId="0" applyNumberFormat="1" applyFont="1" applyFill="1" applyBorder="1" applyAlignment="1">
      <alignment horizontal="left" vertical="center" wrapText="1" readingOrder="1"/>
    </xf>
    <xf numFmtId="0" fontId="9" fillId="7" borderId="15" xfId="0" applyNumberFormat="1" applyFont="1" applyFill="1" applyBorder="1" applyAlignment="1">
      <alignment vertical="center" wrapText="1" readingOrder="1"/>
    </xf>
    <xf numFmtId="0" fontId="14" fillId="0" borderId="17" xfId="0" applyNumberFormat="1" applyFont="1" applyFill="1" applyBorder="1" applyAlignment="1">
      <alignment horizontal="left" vertical="center" wrapText="1" readingOrder="1"/>
    </xf>
    <xf numFmtId="0" fontId="16" fillId="0" borderId="17" xfId="0" applyNumberFormat="1" applyFont="1" applyFill="1" applyBorder="1" applyAlignment="1">
      <alignment horizontal="left" vertical="center" wrapText="1" readingOrder="1"/>
    </xf>
    <xf numFmtId="0" fontId="0" fillId="0" borderId="20" xfId="0" applyBorder="1"/>
    <xf numFmtId="0" fontId="0" fillId="0" borderId="19" xfId="0" applyBorder="1"/>
    <xf numFmtId="4" fontId="17" fillId="4" borderId="6" xfId="0" applyNumberFormat="1" applyFont="1" applyFill="1" applyBorder="1" applyAlignment="1" applyProtection="1">
      <alignment horizontal="right"/>
    </xf>
    <xf numFmtId="4" fontId="18" fillId="0" borderId="9" xfId="0" applyNumberFormat="1" applyFont="1" applyFill="1" applyBorder="1" applyAlignment="1" applyProtection="1">
      <alignment horizontal="right"/>
    </xf>
    <xf numFmtId="4" fontId="19" fillId="0" borderId="12" xfId="0" applyNumberFormat="1" applyFont="1" applyFill="1" applyBorder="1" applyAlignment="1" applyProtection="1">
      <alignment horizontal="right"/>
    </xf>
    <xf numFmtId="3" fontId="0" fillId="3" borderId="1" xfId="0" applyNumberFormat="1" applyFill="1" applyBorder="1" applyAlignment="1">
      <alignment horizontal="center"/>
    </xf>
    <xf numFmtId="0" fontId="6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4" fontId="0" fillId="3" borderId="0" xfId="0" applyNumberForma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 wrapText="1" readingOrder="1"/>
    </xf>
    <xf numFmtId="0" fontId="14" fillId="0" borderId="22" xfId="0" applyNumberFormat="1" applyFont="1" applyFill="1" applyBorder="1" applyAlignment="1">
      <alignment horizontal="left" vertical="center" wrapText="1" readingOrder="1"/>
    </xf>
    <xf numFmtId="4" fontId="9" fillId="5" borderId="1" xfId="0" applyNumberFormat="1" applyFont="1" applyFill="1" applyBorder="1" applyAlignment="1">
      <alignment horizontal="right" vertical="center" wrapText="1"/>
    </xf>
    <xf numFmtId="4" fontId="15" fillId="4" borderId="1" xfId="0" applyNumberFormat="1" applyFont="1" applyFill="1" applyBorder="1" applyAlignment="1" applyProtection="1">
      <alignment horizontal="right"/>
    </xf>
    <xf numFmtId="4" fontId="0" fillId="0" borderId="0" xfId="0" applyNumberFormat="1"/>
    <xf numFmtId="4" fontId="9" fillId="7" borderId="15" xfId="0" applyNumberFormat="1" applyFont="1" applyFill="1" applyBorder="1" applyAlignment="1">
      <alignment horizontal="right" vertical="center" wrapText="1" readingOrder="1"/>
    </xf>
    <xf numFmtId="4" fontId="17" fillId="4" borderId="7" xfId="0" applyNumberFormat="1" applyFont="1" applyFill="1" applyBorder="1" applyAlignment="1" applyProtection="1">
      <alignment horizontal="right"/>
    </xf>
    <xf numFmtId="4" fontId="18" fillId="0" borderId="10" xfId="0" applyNumberFormat="1" applyFont="1" applyFill="1" applyBorder="1" applyAlignment="1" applyProtection="1">
      <alignment horizontal="right"/>
    </xf>
    <xf numFmtId="4" fontId="19" fillId="0" borderId="13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 wrapText="1"/>
    </xf>
    <xf numFmtId="4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10" fontId="12" fillId="4" borderId="4" xfId="0" applyNumberFormat="1" applyFont="1" applyFill="1" applyBorder="1" applyAlignment="1"/>
    <xf numFmtId="0" fontId="9" fillId="0" borderId="5" xfId="0" applyNumberFormat="1" applyFont="1" applyFill="1" applyBorder="1" applyAlignment="1">
      <alignment horizontal="left" vertical="center" wrapText="1" readingOrder="1"/>
    </xf>
    <xf numFmtId="0" fontId="9" fillId="0" borderId="6" xfId="0" applyNumberFormat="1" applyFont="1" applyFill="1" applyBorder="1" applyAlignment="1">
      <alignment vertical="center" wrapText="1" readingOrder="1"/>
    </xf>
    <xf numFmtId="4" fontId="20" fillId="0" borderId="6" xfId="0" applyNumberFormat="1" applyFont="1" applyFill="1" applyBorder="1" applyAlignment="1"/>
    <xf numFmtId="0" fontId="9" fillId="0" borderId="8" xfId="0" applyNumberFormat="1" applyFont="1" applyFill="1" applyBorder="1" applyAlignment="1">
      <alignment horizontal="lef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4" fontId="20" fillId="0" borderId="9" xfId="0" applyNumberFormat="1" applyFont="1" applyFill="1" applyBorder="1" applyAlignment="1"/>
    <xf numFmtId="165" fontId="20" fillId="0" borderId="9" xfId="0" applyNumberFormat="1" applyFont="1" applyFill="1" applyBorder="1" applyAlignment="1"/>
    <xf numFmtId="165" fontId="20" fillId="0" borderId="10" xfId="0" applyNumberFormat="1" applyFont="1" applyFill="1" applyBorder="1" applyAlignment="1"/>
    <xf numFmtId="0" fontId="10" fillId="0" borderId="8" xfId="0" applyNumberFormat="1" applyFont="1" applyFill="1" applyBorder="1" applyAlignment="1">
      <alignment horizontal="left" vertical="center" wrapText="1" readingOrder="1"/>
    </xf>
    <xf numFmtId="0" fontId="10" fillId="0" borderId="9" xfId="0" applyNumberFormat="1" applyFont="1" applyFill="1" applyBorder="1" applyAlignment="1">
      <alignment vertical="center" wrapText="1" readingOrder="1"/>
    </xf>
    <xf numFmtId="4" fontId="0" fillId="0" borderId="9" xfId="0" applyNumberFormat="1" applyFont="1" applyFill="1" applyBorder="1" applyAlignment="1"/>
    <xf numFmtId="165" fontId="0" fillId="0" borderId="9" xfId="0" applyNumberFormat="1" applyFont="1" applyFill="1" applyBorder="1" applyAlignment="1"/>
    <xf numFmtId="165" fontId="0" fillId="0" borderId="10" xfId="0" applyNumberFormat="1" applyFont="1" applyFill="1" applyBorder="1" applyAlignment="1"/>
    <xf numFmtId="0" fontId="10" fillId="0" borderId="11" xfId="0" applyNumberFormat="1" applyFont="1" applyFill="1" applyBorder="1" applyAlignment="1">
      <alignment horizontal="left" vertical="center" wrapText="1" readingOrder="1"/>
    </xf>
    <xf numFmtId="0" fontId="10" fillId="0" borderId="12" xfId="0" applyNumberFormat="1" applyFont="1" applyFill="1" applyBorder="1" applyAlignment="1">
      <alignment vertical="center" wrapText="1" readingOrder="1"/>
    </xf>
    <xf numFmtId="4" fontId="0" fillId="0" borderId="12" xfId="0" applyNumberFormat="1" applyFont="1" applyFill="1" applyBorder="1" applyAlignment="1"/>
    <xf numFmtId="0" fontId="9" fillId="0" borderId="25" xfId="0" applyNumberFormat="1" applyFont="1" applyFill="1" applyBorder="1" applyAlignment="1">
      <alignment vertical="center" wrapText="1" readingOrder="1"/>
    </xf>
    <xf numFmtId="4" fontId="20" fillId="0" borderId="26" xfId="0" applyNumberFormat="1" applyFont="1" applyFill="1" applyBorder="1" applyAlignment="1"/>
    <xf numFmtId="0" fontId="9" fillId="0" borderId="27" xfId="0" applyNumberFormat="1" applyFont="1" applyFill="1" applyBorder="1" applyAlignment="1">
      <alignment vertical="center" wrapText="1" readingOrder="1"/>
    </xf>
    <xf numFmtId="0" fontId="10" fillId="0" borderId="27" xfId="0" applyNumberFormat="1" applyFont="1" applyFill="1" applyBorder="1" applyAlignment="1">
      <alignment vertical="center" wrapText="1" readingOrder="1"/>
    </xf>
    <xf numFmtId="4" fontId="20" fillId="0" borderId="19" xfId="0" applyNumberFormat="1" applyFont="1" applyFill="1" applyBorder="1" applyAlignment="1"/>
    <xf numFmtId="4" fontId="20" fillId="0" borderId="22" xfId="0" applyNumberFormat="1" applyFont="1" applyFill="1" applyBorder="1" applyAlignment="1"/>
    <xf numFmtId="10" fontId="9" fillId="7" borderId="16" xfId="0" applyNumberFormat="1" applyFont="1" applyFill="1" applyBorder="1" applyAlignment="1">
      <alignment horizontal="right" vertical="center" wrapText="1" readingOrder="1"/>
    </xf>
    <xf numFmtId="0" fontId="13" fillId="8" borderId="29" xfId="0" applyNumberFormat="1" applyFont="1" applyFill="1" applyBorder="1" applyAlignment="1">
      <alignment horizontal="left" vertical="center" wrapText="1" readingOrder="1"/>
    </xf>
    <xf numFmtId="0" fontId="13" fillId="8" borderId="30" xfId="0" applyNumberFormat="1" applyFont="1" applyFill="1" applyBorder="1" applyAlignment="1">
      <alignment vertical="center" wrapText="1" readingOrder="1"/>
    </xf>
    <xf numFmtId="4" fontId="13" fillId="8" borderId="30" xfId="0" applyNumberFormat="1" applyFont="1" applyFill="1" applyBorder="1" applyAlignment="1">
      <alignment horizontal="right" vertical="center" wrapText="1" readingOrder="1"/>
    </xf>
    <xf numFmtId="10" fontId="13" fillId="8" borderId="31" xfId="0" applyNumberFormat="1" applyFont="1" applyFill="1" applyBorder="1" applyAlignment="1">
      <alignment horizontal="right" vertical="center" wrapText="1" readingOrder="1"/>
    </xf>
    <xf numFmtId="0" fontId="13" fillId="9" borderId="2" xfId="0" applyNumberFormat="1" applyFont="1" applyFill="1" applyBorder="1" applyAlignment="1">
      <alignment wrapText="1" readingOrder="1"/>
    </xf>
    <xf numFmtId="0" fontId="13" fillId="9" borderId="32" xfId="0" applyNumberFormat="1" applyFont="1" applyFill="1" applyBorder="1" applyAlignment="1">
      <alignment wrapText="1" readingOrder="1"/>
    </xf>
    <xf numFmtId="4" fontId="13" fillId="6" borderId="32" xfId="0" applyNumberFormat="1" applyFont="1" applyFill="1" applyBorder="1" applyAlignment="1">
      <alignment horizontal="right" wrapText="1" readingOrder="1"/>
    </xf>
    <xf numFmtId="10" fontId="13" fillId="6" borderId="33" xfId="0" applyNumberFormat="1" applyFont="1" applyFill="1" applyBorder="1" applyAlignment="1">
      <alignment horizontal="right" wrapText="1" readingOrder="1"/>
    </xf>
    <xf numFmtId="4" fontId="21" fillId="10" borderId="32" xfId="0" applyNumberFormat="1" applyFont="1" applyFill="1" applyBorder="1" applyAlignment="1"/>
    <xf numFmtId="0" fontId="12" fillId="11" borderId="2" xfId="0" applyNumberFormat="1" applyFont="1" applyFill="1" applyBorder="1" applyAlignment="1"/>
    <xf numFmtId="0" fontId="12" fillId="11" borderId="32" xfId="0" applyNumberFormat="1" applyFont="1" applyFill="1" applyBorder="1" applyAlignment="1"/>
    <xf numFmtId="4" fontId="12" fillId="11" borderId="32" xfId="0" applyNumberFormat="1" applyFont="1" applyFill="1" applyBorder="1" applyAlignment="1"/>
    <xf numFmtId="0" fontId="12" fillId="12" borderId="2" xfId="0" applyNumberFormat="1" applyFont="1" applyFill="1" applyBorder="1" applyAlignment="1"/>
    <xf numFmtId="0" fontId="12" fillId="12" borderId="32" xfId="0" applyNumberFormat="1" applyFont="1" applyFill="1" applyBorder="1" applyAlignment="1"/>
    <xf numFmtId="4" fontId="12" fillId="12" borderId="32" xfId="0" applyNumberFormat="1" applyFont="1" applyFill="1" applyBorder="1" applyAlignment="1"/>
    <xf numFmtId="0" fontId="12" fillId="0" borderId="2" xfId="0" applyNumberFormat="1" applyFont="1" applyFill="1" applyBorder="1" applyAlignment="1"/>
    <xf numFmtId="0" fontId="12" fillId="0" borderId="32" xfId="0" applyNumberFormat="1" applyFont="1" applyFill="1" applyBorder="1" applyAlignment="1"/>
    <xf numFmtId="4" fontId="12" fillId="0" borderId="32" xfId="0" applyNumberFormat="1" applyFont="1" applyFill="1" applyBorder="1" applyAlignment="1"/>
    <xf numFmtId="165" fontId="12" fillId="0" borderId="34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32" xfId="0" applyNumberFormat="1" applyFont="1" applyFill="1" applyBorder="1" applyAlignment="1"/>
    <xf numFmtId="4" fontId="0" fillId="0" borderId="32" xfId="0" applyNumberFormat="1" applyFont="1" applyFill="1" applyBorder="1" applyAlignment="1"/>
    <xf numFmtId="165" fontId="0" fillId="0" borderId="34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35" xfId="0" applyNumberFormat="1" applyFont="1" applyFill="1" applyBorder="1" applyAlignment="1"/>
    <xf numFmtId="4" fontId="0" fillId="0" borderId="35" xfId="0" applyNumberFormat="1" applyFont="1" applyFill="1" applyBorder="1" applyAlignment="1"/>
    <xf numFmtId="165" fontId="0" fillId="0" borderId="36" xfId="0" applyNumberFormat="1" applyFont="1" applyFill="1" applyBorder="1" applyAlignment="1"/>
    <xf numFmtId="0" fontId="10" fillId="0" borderId="0" xfId="0" applyNumberFormat="1" applyFont="1" applyFill="1" applyBorder="1" applyAlignment="1">
      <alignment vertical="center" wrapText="1" readingOrder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7" xfId="0" applyBorder="1"/>
    <xf numFmtId="0" fontId="0" fillId="0" borderId="38" xfId="0" applyBorder="1"/>
    <xf numFmtId="0" fontId="8" fillId="0" borderId="38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0" borderId="43" xfId="0" applyBorder="1"/>
    <xf numFmtId="0" fontId="0" fillId="0" borderId="28" xfId="0" applyBorder="1"/>
    <xf numFmtId="0" fontId="8" fillId="0" borderId="28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49" fontId="22" fillId="0" borderId="45" xfId="0" applyNumberFormat="1" applyFont="1" applyFill="1" applyBorder="1" applyAlignment="1" applyProtection="1">
      <alignment horizontal="left" vertical="center" wrapText="1"/>
    </xf>
    <xf numFmtId="4" fontId="23" fillId="0" borderId="9" xfId="0" applyNumberFormat="1" applyFont="1" applyFill="1" applyBorder="1" applyAlignment="1"/>
    <xf numFmtId="0" fontId="9" fillId="0" borderId="46" xfId="0" applyNumberFormat="1" applyFont="1" applyFill="1" applyBorder="1" applyAlignment="1">
      <alignment horizontal="left" vertical="center" wrapText="1" readingOrder="1"/>
    </xf>
    <xf numFmtId="0" fontId="9" fillId="0" borderId="47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4" fontId="20" fillId="0" borderId="1" xfId="0" applyNumberFormat="1" applyFont="1" applyFill="1" applyBorder="1" applyAlignment="1"/>
    <xf numFmtId="165" fontId="20" fillId="0" borderId="1" xfId="0" applyNumberFormat="1" applyFont="1" applyFill="1" applyBorder="1" applyAlignment="1"/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vertical="center" wrapText="1" readingOrder="1"/>
    </xf>
    <xf numFmtId="4" fontId="0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49" fontId="22" fillId="0" borderId="1" xfId="0" applyNumberFormat="1" applyFont="1" applyFill="1" applyBorder="1" applyAlignment="1" applyProtection="1">
      <alignment horizontal="left" vertical="center" wrapText="1"/>
    </xf>
    <xf numFmtId="4" fontId="23" fillId="0" borderId="18" xfId="0" applyNumberFormat="1" applyFont="1" applyFill="1" applyBorder="1" applyAlignment="1"/>
    <xf numFmtId="0" fontId="2" fillId="0" borderId="19" xfId="0" applyFont="1" applyBorder="1"/>
    <xf numFmtId="2" fontId="15" fillId="5" borderId="1" xfId="0" applyNumberFormat="1" applyFont="1" applyFill="1" applyBorder="1" applyAlignment="1" applyProtection="1">
      <alignment horizontal="right"/>
    </xf>
    <xf numFmtId="2" fontId="20" fillId="0" borderId="6" xfId="0" applyNumberFormat="1" applyFont="1" applyFill="1" applyBorder="1" applyAlignment="1"/>
    <xf numFmtId="2" fontId="20" fillId="0" borderId="9" xfId="0" applyNumberFormat="1" applyFont="1" applyFill="1" applyBorder="1" applyAlignment="1"/>
    <xf numFmtId="2" fontId="15" fillId="4" borderId="1" xfId="0" applyNumberFormat="1" applyFont="1" applyFill="1" applyBorder="1" applyAlignment="1" applyProtection="1">
      <alignment horizontal="right"/>
    </xf>
    <xf numFmtId="0" fontId="12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10" fontId="12" fillId="5" borderId="1" xfId="0" applyNumberFormat="1" applyFont="1" applyFill="1" applyBorder="1" applyAlignment="1">
      <alignment horizontal="right"/>
    </xf>
    <xf numFmtId="10" fontId="20" fillId="0" borderId="6" xfId="0" applyNumberFormat="1" applyFont="1" applyFill="1" applyBorder="1" applyAlignment="1"/>
    <xf numFmtId="10" fontId="20" fillId="0" borderId="9" xfId="0" applyNumberFormat="1" applyFont="1" applyFill="1" applyBorder="1" applyAlignment="1"/>
    <xf numFmtId="10" fontId="23" fillId="0" borderId="9" xfId="0" applyNumberFormat="1" applyFont="1" applyFill="1" applyBorder="1" applyAlignment="1"/>
    <xf numFmtId="10" fontId="23" fillId="0" borderId="12" xfId="0" applyNumberFormat="1" applyFont="1" applyFill="1" applyBorder="1" applyAlignment="1"/>
    <xf numFmtId="10" fontId="20" fillId="0" borderId="12" xfId="0" applyNumberFormat="1" applyFont="1" applyFill="1" applyBorder="1" applyAlignment="1"/>
    <xf numFmtId="10" fontId="20" fillId="0" borderId="22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 vertical="center" wrapText="1" readingOrder="1"/>
    </xf>
    <xf numFmtId="10" fontId="12" fillId="0" borderId="4" xfId="0" applyNumberFormat="1" applyFont="1" applyFill="1" applyBorder="1" applyAlignment="1"/>
    <xf numFmtId="165" fontId="20" fillId="0" borderId="12" xfId="0" applyNumberFormat="1" applyFont="1" applyFill="1" applyBorder="1" applyAlignment="1"/>
    <xf numFmtId="10" fontId="12" fillId="0" borderId="50" xfId="0" applyNumberFormat="1" applyFont="1" applyFill="1" applyBorder="1" applyAlignment="1"/>
    <xf numFmtId="10" fontId="12" fillId="0" borderId="37" xfId="0" applyNumberFormat="1" applyFont="1" applyFill="1" applyBorder="1" applyAlignment="1"/>
    <xf numFmtId="10" fontId="12" fillId="0" borderId="51" xfId="0" applyNumberFormat="1" applyFont="1" applyFill="1" applyBorder="1" applyAlignment="1"/>
    <xf numFmtId="10" fontId="12" fillId="0" borderId="52" xfId="0" applyNumberFormat="1" applyFont="1" applyFill="1" applyBorder="1" applyAlignment="1"/>
    <xf numFmtId="0" fontId="24" fillId="0" borderId="32" xfId="0" applyNumberFormat="1" applyFont="1" applyFill="1" applyBorder="1" applyAlignment="1"/>
    <xf numFmtId="4" fontId="24" fillId="0" borderId="32" xfId="0" applyNumberFormat="1" applyFont="1" applyFill="1" applyBorder="1" applyAlignment="1"/>
    <xf numFmtId="4" fontId="23" fillId="0" borderId="32" xfId="0" applyNumberFormat="1" applyFont="1" applyFill="1" applyBorder="1" applyAlignment="1"/>
    <xf numFmtId="10" fontId="21" fillId="10" borderId="34" xfId="0" applyNumberFormat="1" applyFont="1" applyFill="1" applyBorder="1" applyAlignment="1"/>
    <xf numFmtId="10" fontId="25" fillId="0" borderId="34" xfId="0" applyNumberFormat="1" applyFont="1" applyFill="1" applyBorder="1" applyAlignment="1"/>
    <xf numFmtId="10" fontId="12" fillId="12" borderId="34" xfId="0" applyNumberFormat="1" applyFont="1" applyFill="1" applyBorder="1" applyAlignment="1"/>
    <xf numFmtId="10" fontId="21" fillId="13" borderId="34" xfId="0" applyNumberFormat="1" applyFont="1" applyFill="1" applyBorder="1" applyAlignment="1"/>
    <xf numFmtId="10" fontId="21" fillId="14" borderId="34" xfId="0" applyNumberFormat="1" applyFont="1" applyFill="1" applyBorder="1" applyAlignment="1"/>
    <xf numFmtId="2" fontId="23" fillId="0" borderId="6" xfId="0" applyNumberFormat="1" applyFont="1" applyFill="1" applyBorder="1" applyAlignment="1"/>
    <xf numFmtId="2" fontId="12" fillId="0" borderId="6" xfId="0" applyNumberFormat="1" applyFont="1" applyFill="1" applyBorder="1" applyAlignment="1"/>
    <xf numFmtId="0" fontId="9" fillId="5" borderId="1" xfId="0" applyNumberFormat="1" applyFont="1" applyFill="1" applyBorder="1" applyAlignment="1">
      <alignment horizontal="center" vertical="center" wrapText="1" readingOrder="1"/>
    </xf>
    <xf numFmtId="0" fontId="9" fillId="4" borderId="1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4" borderId="5" xfId="0" applyNumberFormat="1" applyFont="1" applyFill="1" applyBorder="1" applyAlignment="1">
      <alignment horizontal="center" vertical="center" wrapText="1" readingOrder="1"/>
    </xf>
    <xf numFmtId="0" fontId="9" fillId="4" borderId="6" xfId="0" applyNumberFormat="1" applyFont="1" applyFill="1" applyBorder="1" applyAlignment="1">
      <alignment horizontal="center" vertical="center" wrapText="1" readingOrder="1"/>
    </xf>
    <xf numFmtId="0" fontId="9" fillId="4" borderId="23" xfId="0" applyNumberFormat="1" applyFont="1" applyFill="1" applyBorder="1" applyAlignment="1">
      <alignment horizontal="center" vertical="center" wrapText="1" readingOrder="1"/>
    </xf>
    <xf numFmtId="0" fontId="9" fillId="4" borderId="24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1" fillId="10" borderId="48" xfId="0" applyNumberFormat="1" applyFont="1" applyFill="1" applyBorder="1" applyAlignment="1">
      <alignment horizontal="left"/>
    </xf>
    <xf numFmtId="0" fontId="21" fillId="10" borderId="49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zoomScaleNormal="100" workbookViewId="0">
      <selection activeCell="A10" sqref="A10:G10"/>
    </sheetView>
  </sheetViews>
  <sheetFormatPr defaultRowHeight="14.4" x14ac:dyDescent="0.3"/>
  <cols>
    <col min="1" max="1" width="7.5546875" customWidth="1"/>
    <col min="2" max="2" width="59.44140625" customWidth="1"/>
    <col min="3" max="3" width="13.6640625" bestFit="1" customWidth="1"/>
    <col min="4" max="4" width="13.88671875" bestFit="1" customWidth="1"/>
    <col min="5" max="5" width="13.6640625" bestFit="1" customWidth="1"/>
    <col min="6" max="6" width="10.109375" bestFit="1" customWidth="1"/>
    <col min="7" max="7" width="10.33203125" customWidth="1"/>
  </cols>
  <sheetData>
    <row r="1" spans="1:8" x14ac:dyDescent="0.3">
      <c r="B1" s="182" t="s">
        <v>218</v>
      </c>
      <c r="C1" s="182"/>
      <c r="D1" s="182"/>
      <c r="E1" s="182"/>
      <c r="F1" s="182"/>
      <c r="G1" s="182"/>
    </row>
    <row r="2" spans="1:8" x14ac:dyDescent="0.3">
      <c r="A2" s="182" t="s">
        <v>219</v>
      </c>
      <c r="B2" s="182"/>
      <c r="C2" s="182"/>
      <c r="D2" s="182"/>
      <c r="E2" s="182"/>
      <c r="F2" s="182"/>
      <c r="G2" s="182"/>
      <c r="H2" s="1"/>
    </row>
    <row r="3" spans="1:8" x14ac:dyDescent="0.3">
      <c r="A3" s="182" t="s">
        <v>220</v>
      </c>
      <c r="B3" s="182"/>
      <c r="C3" s="182"/>
      <c r="D3" s="182"/>
      <c r="E3" s="182"/>
      <c r="F3" s="182"/>
      <c r="G3" s="182"/>
    </row>
    <row r="5" spans="1:8" x14ac:dyDescent="0.3">
      <c r="A5" s="187" t="s">
        <v>248</v>
      </c>
      <c r="B5" s="187"/>
      <c r="C5" s="187"/>
      <c r="D5" s="187"/>
      <c r="E5" s="187"/>
      <c r="F5" s="187"/>
      <c r="G5" s="187"/>
    </row>
    <row r="6" spans="1:8" x14ac:dyDescent="0.3">
      <c r="A6" s="187" t="s">
        <v>190</v>
      </c>
      <c r="B6" s="187"/>
      <c r="C6" s="187"/>
      <c r="D6" s="187"/>
      <c r="E6" s="187"/>
      <c r="F6" s="187"/>
      <c r="G6" s="187"/>
    </row>
    <row r="7" spans="1:8" x14ac:dyDescent="0.3">
      <c r="A7" s="188" t="s">
        <v>120</v>
      </c>
      <c r="B7" s="188"/>
      <c r="C7" s="188"/>
      <c r="D7" s="188"/>
      <c r="E7" s="188"/>
      <c r="F7" s="188"/>
      <c r="G7" s="188"/>
    </row>
    <row r="8" spans="1:8" x14ac:dyDescent="0.3">
      <c r="A8" s="181" t="s">
        <v>134</v>
      </c>
      <c r="B8" s="181"/>
      <c r="C8" s="181"/>
      <c r="D8" s="181"/>
      <c r="E8" s="181"/>
      <c r="F8" s="181"/>
      <c r="G8" s="181"/>
    </row>
    <row r="9" spans="1:8" x14ac:dyDescent="0.3">
      <c r="A9" s="182" t="s">
        <v>249</v>
      </c>
      <c r="B9" s="182"/>
      <c r="C9" s="182"/>
      <c r="D9" s="182"/>
      <c r="E9" s="182"/>
      <c r="F9" s="182"/>
      <c r="G9" s="182"/>
    </row>
    <row r="10" spans="1:8" x14ac:dyDescent="0.3">
      <c r="A10" s="182"/>
      <c r="B10" s="182"/>
      <c r="C10" s="182"/>
      <c r="D10" s="182"/>
      <c r="E10" s="182"/>
      <c r="F10" s="182"/>
      <c r="G10" s="182"/>
    </row>
    <row r="11" spans="1:8" x14ac:dyDescent="0.3">
      <c r="A11" s="2" t="s">
        <v>147</v>
      </c>
    </row>
    <row r="12" spans="1:8" x14ac:dyDescent="0.3">
      <c r="A12" s="44" t="s">
        <v>0</v>
      </c>
      <c r="B12" s="45"/>
      <c r="C12" s="45"/>
      <c r="D12" s="45"/>
      <c r="E12" s="45"/>
      <c r="F12" s="45"/>
      <c r="G12" s="45"/>
    </row>
    <row r="13" spans="1:8" x14ac:dyDescent="0.3">
      <c r="C13" s="3"/>
      <c r="D13" s="3"/>
      <c r="E13" s="3"/>
      <c r="F13" s="4" t="s">
        <v>1</v>
      </c>
      <c r="G13" s="4" t="s">
        <v>1</v>
      </c>
    </row>
    <row r="14" spans="1:8" x14ac:dyDescent="0.3">
      <c r="A14" s="119"/>
      <c r="B14" s="120"/>
      <c r="C14" s="121" t="s">
        <v>4</v>
      </c>
      <c r="D14" s="121" t="s">
        <v>2</v>
      </c>
      <c r="E14" s="121" t="s">
        <v>4</v>
      </c>
      <c r="F14" s="121" t="s">
        <v>3</v>
      </c>
      <c r="G14" s="122" t="s">
        <v>3</v>
      </c>
    </row>
    <row r="15" spans="1:8" x14ac:dyDescent="0.3">
      <c r="A15" s="123"/>
      <c r="B15" s="124"/>
      <c r="C15" s="125" t="s">
        <v>191</v>
      </c>
      <c r="D15" s="125" t="s">
        <v>192</v>
      </c>
      <c r="E15" s="125" t="s">
        <v>193</v>
      </c>
      <c r="F15" s="125" t="s">
        <v>194</v>
      </c>
      <c r="G15" s="126" t="s">
        <v>195</v>
      </c>
    </row>
    <row r="16" spans="1:8" x14ac:dyDescent="0.3">
      <c r="A16" s="114"/>
      <c r="B16" s="115"/>
      <c r="C16" s="116">
        <v>1</v>
      </c>
      <c r="D16" s="116">
        <v>2</v>
      </c>
      <c r="E16" s="116">
        <v>3</v>
      </c>
      <c r="F16" s="117" t="s">
        <v>196</v>
      </c>
      <c r="G16" s="118" t="s">
        <v>197</v>
      </c>
    </row>
    <row r="17" spans="1:7" x14ac:dyDescent="0.3">
      <c r="A17" s="2" t="s">
        <v>148</v>
      </c>
      <c r="C17" s="11">
        <v>576925.79</v>
      </c>
      <c r="D17" s="11">
        <v>711933</v>
      </c>
      <c r="E17" s="11">
        <v>332113.84999999998</v>
      </c>
      <c r="F17" s="11">
        <f>E17/C17*100</f>
        <v>57.57</v>
      </c>
      <c r="G17" s="11">
        <f>E17/D17*100</f>
        <v>46.65</v>
      </c>
    </row>
    <row r="18" spans="1:7" x14ac:dyDescent="0.3">
      <c r="A18" s="2" t="s">
        <v>149</v>
      </c>
      <c r="C18" s="11">
        <v>0</v>
      </c>
      <c r="D18" s="11">
        <v>0</v>
      </c>
      <c r="E18" s="11">
        <v>0</v>
      </c>
      <c r="F18" s="11"/>
      <c r="G18" s="11"/>
    </row>
    <row r="19" spans="1:7" x14ac:dyDescent="0.3">
      <c r="B19" s="2" t="s">
        <v>163</v>
      </c>
      <c r="C19" s="11">
        <f>SUM(C17:C18)</f>
        <v>576925.79</v>
      </c>
      <c r="D19" s="11">
        <f t="shared" ref="D19:E19" si="0">SUM(D17:D18)</f>
        <v>711933</v>
      </c>
      <c r="E19" s="11">
        <f t="shared" si="0"/>
        <v>332113.84999999998</v>
      </c>
      <c r="F19" s="11">
        <f>E19/C19*100</f>
        <v>57.57</v>
      </c>
      <c r="G19" s="11">
        <f>E19/D19*100</f>
        <v>46.65</v>
      </c>
    </row>
    <row r="20" spans="1:7" x14ac:dyDescent="0.3">
      <c r="C20" s="6"/>
      <c r="D20" s="6"/>
      <c r="E20" s="6"/>
      <c r="F20" s="11"/>
      <c r="G20" s="11"/>
    </row>
    <row r="21" spans="1:7" x14ac:dyDescent="0.3">
      <c r="A21" s="2" t="s">
        <v>150</v>
      </c>
      <c r="C21" s="11">
        <v>290086.68</v>
      </c>
      <c r="D21" s="11">
        <v>675037</v>
      </c>
      <c r="E21" s="11">
        <v>350673.9</v>
      </c>
      <c r="F21" s="11">
        <f>E21/C21*100</f>
        <v>120.89</v>
      </c>
      <c r="G21" s="11">
        <f>E21/D21*100</f>
        <v>51.95</v>
      </c>
    </row>
    <row r="22" spans="1:7" x14ac:dyDescent="0.3">
      <c r="A22" s="2" t="s">
        <v>151</v>
      </c>
      <c r="C22" s="11">
        <v>3186.66</v>
      </c>
      <c r="D22" s="11">
        <v>36896</v>
      </c>
      <c r="E22" s="11">
        <v>420.65</v>
      </c>
      <c r="F22" s="11">
        <f>E22/C22*100</f>
        <v>13.2</v>
      </c>
      <c r="G22" s="11">
        <f>E22/D22*100</f>
        <v>1.1399999999999999</v>
      </c>
    </row>
    <row r="23" spans="1:7" x14ac:dyDescent="0.3">
      <c r="B23" s="2" t="s">
        <v>164</v>
      </c>
      <c r="C23" s="11">
        <f>SUM(C21:C22)</f>
        <v>293273.34000000003</v>
      </c>
      <c r="D23" s="11">
        <f t="shared" ref="D23:E23" si="1">SUM(D21:D22)</f>
        <v>711933</v>
      </c>
      <c r="E23" s="11">
        <f t="shared" si="1"/>
        <v>351094.55</v>
      </c>
      <c r="F23" s="11">
        <f>E23/C23*100</f>
        <v>119.72</v>
      </c>
      <c r="G23" s="11">
        <f>E23/D23*100</f>
        <v>49.32</v>
      </c>
    </row>
    <row r="24" spans="1:7" x14ac:dyDescent="0.3">
      <c r="C24" s="6"/>
      <c r="D24" s="6"/>
      <c r="E24" s="6"/>
      <c r="F24" s="11"/>
      <c r="G24" s="11"/>
    </row>
    <row r="25" spans="1:7" x14ac:dyDescent="0.3">
      <c r="A25" s="2" t="s">
        <v>6</v>
      </c>
      <c r="C25" s="11">
        <f>C19-C23</f>
        <v>283652.45</v>
      </c>
      <c r="D25" s="11">
        <f>D19-D23</f>
        <v>0</v>
      </c>
      <c r="E25" s="11">
        <f>E19-E23</f>
        <v>-18980.7</v>
      </c>
      <c r="F25" s="11"/>
      <c r="G25" s="11"/>
    </row>
    <row r="26" spans="1:7" x14ac:dyDescent="0.3">
      <c r="C26" s="6"/>
      <c r="D26" s="6"/>
      <c r="E26" s="6"/>
      <c r="F26" s="11"/>
      <c r="G26" s="11"/>
    </row>
    <row r="27" spans="1:7" x14ac:dyDescent="0.3">
      <c r="A27" s="44" t="s">
        <v>166</v>
      </c>
      <c r="B27" s="45"/>
      <c r="C27" s="46"/>
      <c r="D27" s="46"/>
      <c r="E27" s="46"/>
      <c r="F27" s="47"/>
      <c r="G27" s="47"/>
    </row>
    <row r="28" spans="1:7" x14ac:dyDescent="0.3">
      <c r="A28" t="s">
        <v>165</v>
      </c>
      <c r="C28" s="11">
        <v>-70075.240000000005</v>
      </c>
      <c r="D28" s="11">
        <v>0</v>
      </c>
      <c r="E28" s="11">
        <v>-41357.17</v>
      </c>
      <c r="F28" s="11"/>
      <c r="G28" s="11"/>
    </row>
    <row r="29" spans="1:7" x14ac:dyDescent="0.3">
      <c r="B29" s="2" t="s">
        <v>7</v>
      </c>
      <c r="C29" s="11">
        <v>0</v>
      </c>
      <c r="D29" s="11">
        <v>0</v>
      </c>
      <c r="E29" s="11">
        <v>0</v>
      </c>
      <c r="F29" s="11"/>
      <c r="G29" s="11"/>
    </row>
    <row r="30" spans="1:7" x14ac:dyDescent="0.3">
      <c r="C30" s="6"/>
      <c r="D30" s="6"/>
      <c r="E30" s="6"/>
      <c r="F30" s="11"/>
      <c r="G30" s="11"/>
    </row>
    <row r="31" spans="1:7" x14ac:dyDescent="0.3">
      <c r="A31" s="44" t="s">
        <v>167</v>
      </c>
      <c r="B31" s="45"/>
      <c r="C31" s="47"/>
      <c r="D31" s="47"/>
      <c r="E31" s="47"/>
      <c r="F31" s="47"/>
      <c r="G31" s="47"/>
    </row>
    <row r="32" spans="1:7" x14ac:dyDescent="0.3">
      <c r="A32" s="2" t="s">
        <v>152</v>
      </c>
      <c r="C32" s="11">
        <v>0</v>
      </c>
      <c r="D32" s="11">
        <v>0</v>
      </c>
      <c r="E32" s="11">
        <v>0</v>
      </c>
      <c r="F32" s="11"/>
      <c r="G32" s="11"/>
    </row>
    <row r="33" spans="1:7" x14ac:dyDescent="0.3">
      <c r="A33" s="2" t="s">
        <v>153</v>
      </c>
      <c r="C33" s="11">
        <v>275930.71999999997</v>
      </c>
      <c r="D33" s="11">
        <v>0</v>
      </c>
      <c r="E33" s="11">
        <v>0</v>
      </c>
      <c r="F33" s="11"/>
      <c r="G33" s="11"/>
    </row>
    <row r="34" spans="1:7" x14ac:dyDescent="0.3">
      <c r="B34" s="2" t="s">
        <v>8</v>
      </c>
      <c r="C34" s="11">
        <f>C32-C33</f>
        <v>-275930.71999999997</v>
      </c>
      <c r="D34" s="11">
        <f t="shared" ref="D34:E34" si="2">D32-D33</f>
        <v>0</v>
      </c>
      <c r="E34" s="11">
        <f t="shared" si="2"/>
        <v>0</v>
      </c>
      <c r="F34" s="11"/>
      <c r="G34" s="11"/>
    </row>
    <row r="35" spans="1:7" x14ac:dyDescent="0.3">
      <c r="F35" s="52"/>
      <c r="G35" s="52"/>
    </row>
    <row r="36" spans="1:7" s="5" customFormat="1" x14ac:dyDescent="0.3">
      <c r="A36" s="5" t="s">
        <v>9</v>
      </c>
      <c r="C36" s="19">
        <f>C25+C34+C28</f>
        <v>-62353.51</v>
      </c>
      <c r="D36" s="19">
        <f>D25+D34+D28</f>
        <v>0</v>
      </c>
      <c r="E36" s="19">
        <f>E25+E34+E28</f>
        <v>-60337.87</v>
      </c>
      <c r="F36" s="19"/>
      <c r="G36" s="19"/>
    </row>
    <row r="37" spans="1:7" s="5" customFormat="1" x14ac:dyDescent="0.3">
      <c r="A37" s="5" t="s">
        <v>10</v>
      </c>
    </row>
    <row r="38" spans="1:7" x14ac:dyDescent="0.3">
      <c r="A38" s="181" t="s">
        <v>135</v>
      </c>
      <c r="B38" s="181"/>
      <c r="C38" s="181"/>
      <c r="D38" s="181"/>
      <c r="E38" s="181"/>
      <c r="F38" s="181"/>
      <c r="G38" s="181"/>
    </row>
    <row r="39" spans="1:7" x14ac:dyDescent="0.3">
      <c r="B39" s="182" t="s">
        <v>175</v>
      </c>
      <c r="C39" s="182"/>
      <c r="D39" s="182"/>
      <c r="E39" s="182"/>
      <c r="F39" s="182"/>
      <c r="G39" s="182"/>
    </row>
    <row r="40" spans="1:7" x14ac:dyDescent="0.3">
      <c r="B40" s="112"/>
      <c r="C40" s="112"/>
      <c r="D40" s="112"/>
      <c r="E40" s="112"/>
      <c r="F40" s="112"/>
      <c r="G40" s="112"/>
    </row>
    <row r="41" spans="1:7" ht="28.8" x14ac:dyDescent="0.3">
      <c r="A41" s="7" t="s">
        <v>23</v>
      </c>
      <c r="B41" s="8" t="s">
        <v>187</v>
      </c>
      <c r="C41" s="9" t="s">
        <v>198</v>
      </c>
      <c r="D41" s="9" t="s">
        <v>199</v>
      </c>
      <c r="E41" s="9" t="s">
        <v>200</v>
      </c>
      <c r="F41" s="9" t="s">
        <v>185</v>
      </c>
      <c r="G41" s="9" t="s">
        <v>186</v>
      </c>
    </row>
    <row r="42" spans="1:7" x14ac:dyDescent="0.3">
      <c r="A42" s="10">
        <v>1</v>
      </c>
      <c r="B42" s="10">
        <v>2</v>
      </c>
      <c r="C42" s="10">
        <v>3</v>
      </c>
      <c r="D42" s="10">
        <v>4</v>
      </c>
      <c r="E42" s="10">
        <v>5</v>
      </c>
      <c r="F42" s="10">
        <v>6</v>
      </c>
      <c r="G42" s="10">
        <v>7</v>
      </c>
    </row>
    <row r="43" spans="1:7" s="13" customFormat="1" ht="21.6" customHeight="1" x14ac:dyDescent="0.3">
      <c r="A43" s="179" t="s">
        <v>113</v>
      </c>
      <c r="B43" s="179"/>
      <c r="C43" s="50">
        <f>SUM(C44)</f>
        <v>576925.79</v>
      </c>
      <c r="D43" s="50">
        <f t="shared" ref="D43" si="3">SUM(D44)</f>
        <v>711933</v>
      </c>
      <c r="E43" s="50">
        <f>SUM(E44)</f>
        <v>332113.84999999998</v>
      </c>
      <c r="F43" s="155">
        <f>SUM(E43/C43)</f>
        <v>0.57569999999999999</v>
      </c>
      <c r="G43" s="155">
        <f>SUM(E43/D43)</f>
        <v>0.46650000000000003</v>
      </c>
    </row>
    <row r="44" spans="1:7" x14ac:dyDescent="0.3">
      <c r="A44" s="61" t="s">
        <v>11</v>
      </c>
      <c r="B44" s="62" t="s">
        <v>5</v>
      </c>
      <c r="C44" s="63">
        <f>SUM(C45+C51+C54+C57+C62+C65)</f>
        <v>576925.79</v>
      </c>
      <c r="D44" s="63">
        <f>SUM(D45+D51+D54+D57+D62+D65)</f>
        <v>711933</v>
      </c>
      <c r="E44" s="63">
        <f>SUM(E45+E51+E54+E57+E62)</f>
        <v>332113.84999999998</v>
      </c>
      <c r="F44" s="156">
        <f>SUM(E44/C44)</f>
        <v>0.57569999999999999</v>
      </c>
      <c r="G44" s="156">
        <f>SUM(E44/D44)</f>
        <v>0.46650000000000003</v>
      </c>
    </row>
    <row r="45" spans="1:7" x14ac:dyDescent="0.3">
      <c r="A45" s="64" t="s">
        <v>12</v>
      </c>
      <c r="B45" s="65" t="s">
        <v>29</v>
      </c>
      <c r="C45" s="66">
        <f>SUM(C46+C48)</f>
        <v>307489.15000000002</v>
      </c>
      <c r="D45" s="66">
        <v>108328</v>
      </c>
      <c r="E45" s="66">
        <f>SUM(E46+E48)</f>
        <v>12204.05</v>
      </c>
      <c r="F45" s="157">
        <f>SUM(E45/C45)</f>
        <v>3.9699999999999999E-2</v>
      </c>
      <c r="G45" s="157">
        <f>SUM(E45/D45)</f>
        <v>0.11269999999999999</v>
      </c>
    </row>
    <row r="46" spans="1:7" x14ac:dyDescent="0.3">
      <c r="A46" s="64" t="s">
        <v>13</v>
      </c>
      <c r="B46" s="65" t="s">
        <v>104</v>
      </c>
      <c r="C46" s="66">
        <f>SUM(C47)</f>
        <v>573.36</v>
      </c>
      <c r="D46" s="66"/>
      <c r="E46" s="66">
        <f>SUM(E47)</f>
        <v>518.4</v>
      </c>
      <c r="F46" s="157">
        <f t="shared" ref="F46:F67" si="4">SUM(E46/C46)</f>
        <v>0.90410000000000001</v>
      </c>
      <c r="G46" s="157"/>
    </row>
    <row r="47" spans="1:7" x14ac:dyDescent="0.3">
      <c r="A47" s="69" t="s">
        <v>14</v>
      </c>
      <c r="B47" s="70" t="s">
        <v>105</v>
      </c>
      <c r="C47" s="71">
        <v>573.36</v>
      </c>
      <c r="D47" s="71" t="s">
        <v>160</v>
      </c>
      <c r="E47" s="71">
        <v>518.4</v>
      </c>
      <c r="F47" s="158">
        <f t="shared" si="4"/>
        <v>0.90410000000000001</v>
      </c>
      <c r="G47" s="157"/>
    </row>
    <row r="48" spans="1:7" x14ac:dyDescent="0.3">
      <c r="A48" s="64">
        <v>638</v>
      </c>
      <c r="B48" s="65" t="s">
        <v>201</v>
      </c>
      <c r="C48" s="66">
        <f>SUM(C49:C50)</f>
        <v>306915.78999999998</v>
      </c>
      <c r="D48" s="66"/>
      <c r="E48" s="66">
        <f>SUM(E49)</f>
        <v>11685.65</v>
      </c>
      <c r="F48" s="157">
        <f t="shared" si="4"/>
        <v>3.8100000000000002E-2</v>
      </c>
      <c r="G48" s="157"/>
    </row>
    <row r="49" spans="1:7" x14ac:dyDescent="0.3">
      <c r="A49" s="69">
        <v>6381</v>
      </c>
      <c r="B49" s="70" t="s">
        <v>201</v>
      </c>
      <c r="C49" s="71">
        <v>31159.49</v>
      </c>
      <c r="D49" s="71" t="s">
        <v>160</v>
      </c>
      <c r="E49" s="71">
        <v>11685.65</v>
      </c>
      <c r="F49" s="158">
        <f t="shared" si="4"/>
        <v>0.375</v>
      </c>
      <c r="G49" s="157"/>
    </row>
    <row r="50" spans="1:7" x14ac:dyDescent="0.3">
      <c r="A50" s="69">
        <v>6382</v>
      </c>
      <c r="B50" s="70" t="s">
        <v>205</v>
      </c>
      <c r="C50" s="71">
        <v>275756.3</v>
      </c>
      <c r="D50" s="71" t="s">
        <v>160</v>
      </c>
      <c r="E50" s="71">
        <v>0</v>
      </c>
      <c r="F50" s="158">
        <f t="shared" si="4"/>
        <v>0</v>
      </c>
      <c r="G50" s="157"/>
    </row>
    <row r="51" spans="1:7" x14ac:dyDescent="0.3">
      <c r="A51" s="64" t="s">
        <v>15</v>
      </c>
      <c r="B51" s="65" t="s">
        <v>24</v>
      </c>
      <c r="C51" s="66">
        <f>SUM(C52)</f>
        <v>0.39</v>
      </c>
      <c r="D51" s="66">
        <v>0</v>
      </c>
      <c r="E51" s="66">
        <f>SUM(E52)</f>
        <v>0</v>
      </c>
      <c r="F51" s="157">
        <f t="shared" si="4"/>
        <v>0</v>
      </c>
      <c r="G51" s="157"/>
    </row>
    <row r="52" spans="1:7" x14ac:dyDescent="0.3">
      <c r="A52" s="64" t="s">
        <v>16</v>
      </c>
      <c r="B52" s="70" t="s">
        <v>25</v>
      </c>
      <c r="C52" s="66">
        <f>SUM(C53)</f>
        <v>0.39</v>
      </c>
      <c r="D52" s="66"/>
      <c r="E52" s="66">
        <v>0</v>
      </c>
      <c r="F52" s="157">
        <f t="shared" si="4"/>
        <v>0</v>
      </c>
      <c r="G52" s="157"/>
    </row>
    <row r="53" spans="1:7" x14ac:dyDescent="0.3">
      <c r="A53" s="69">
        <v>6413</v>
      </c>
      <c r="B53" s="127" t="s">
        <v>204</v>
      </c>
      <c r="C53" s="128">
        <v>0.39</v>
      </c>
      <c r="D53" s="66"/>
      <c r="E53" s="128">
        <v>0</v>
      </c>
      <c r="F53" s="158">
        <f t="shared" si="4"/>
        <v>0</v>
      </c>
      <c r="G53" s="157"/>
    </row>
    <row r="54" spans="1:7" ht="24" x14ac:dyDescent="0.3">
      <c r="A54" s="64" t="s">
        <v>17</v>
      </c>
      <c r="B54" s="65" t="s">
        <v>106</v>
      </c>
      <c r="C54" s="66">
        <f>SUM(C55)</f>
        <v>48782.400000000001</v>
      </c>
      <c r="D54" s="66">
        <v>92957</v>
      </c>
      <c r="E54" s="66">
        <f>SUM(E55)</f>
        <v>54684.959999999999</v>
      </c>
      <c r="F54" s="157">
        <f t="shared" si="4"/>
        <v>1.121</v>
      </c>
      <c r="G54" s="157">
        <f t="shared" ref="G54:G62" si="5">SUM(E54/D54)</f>
        <v>0.58830000000000005</v>
      </c>
    </row>
    <row r="55" spans="1:7" x14ac:dyDescent="0.3">
      <c r="A55" s="69" t="s">
        <v>18</v>
      </c>
      <c r="B55" s="70" t="s">
        <v>26</v>
      </c>
      <c r="C55" s="66">
        <f>SUM(C56)</f>
        <v>48782.400000000001</v>
      </c>
      <c r="D55" s="66"/>
      <c r="E55" s="66">
        <f>SUM(E56)</f>
        <v>54684.959999999999</v>
      </c>
      <c r="F55" s="157">
        <f t="shared" si="4"/>
        <v>1.121</v>
      </c>
      <c r="G55" s="157"/>
    </row>
    <row r="56" spans="1:7" x14ac:dyDescent="0.3">
      <c r="A56" s="69" t="s">
        <v>19</v>
      </c>
      <c r="B56" s="70" t="s">
        <v>27</v>
      </c>
      <c r="C56" s="71">
        <v>48782.400000000001</v>
      </c>
      <c r="D56" s="71" t="s">
        <v>160</v>
      </c>
      <c r="E56" s="71">
        <v>54684.959999999999</v>
      </c>
      <c r="F56" s="158">
        <f t="shared" si="4"/>
        <v>1.121</v>
      </c>
      <c r="G56" s="157"/>
    </row>
    <row r="57" spans="1:7" ht="24" x14ac:dyDescent="0.3">
      <c r="A57" s="64">
        <v>66</v>
      </c>
      <c r="B57" s="65" t="s">
        <v>139</v>
      </c>
      <c r="C57" s="66">
        <f>SUM(C58)</f>
        <v>80.569999999999993</v>
      </c>
      <c r="D57" s="66">
        <v>265</v>
      </c>
      <c r="E57" s="66">
        <f>SUM(E58)</f>
        <v>20.14</v>
      </c>
      <c r="F57" s="157">
        <f t="shared" si="4"/>
        <v>0.25</v>
      </c>
      <c r="G57" s="157">
        <f t="shared" si="5"/>
        <v>7.5999999999999998E-2</v>
      </c>
    </row>
    <row r="58" spans="1:7" x14ac:dyDescent="0.3">
      <c r="A58" s="64">
        <v>661</v>
      </c>
      <c r="B58" s="65" t="s">
        <v>140</v>
      </c>
      <c r="C58" s="66">
        <f>SUM(C59)</f>
        <v>80.569999999999993</v>
      </c>
      <c r="D58" s="66"/>
      <c r="E58" s="66">
        <f>SUM(E59)</f>
        <v>20.14</v>
      </c>
      <c r="F58" s="157">
        <f t="shared" si="4"/>
        <v>0.25</v>
      </c>
      <c r="G58" s="157"/>
    </row>
    <row r="59" spans="1:7" x14ac:dyDescent="0.3">
      <c r="A59" s="69">
        <v>6615</v>
      </c>
      <c r="B59" s="70" t="s">
        <v>141</v>
      </c>
      <c r="C59" s="71">
        <v>80.569999999999993</v>
      </c>
      <c r="D59" s="71" t="s">
        <v>160</v>
      </c>
      <c r="E59" s="71">
        <v>20.14</v>
      </c>
      <c r="F59" s="158">
        <f t="shared" si="4"/>
        <v>0.25</v>
      </c>
      <c r="G59" s="157"/>
    </row>
    <row r="60" spans="1:7" x14ac:dyDescent="0.3">
      <c r="A60" s="64">
        <v>663</v>
      </c>
      <c r="B60" s="65" t="s">
        <v>154</v>
      </c>
      <c r="C60" s="66">
        <f>SUM(C61)</f>
        <v>0</v>
      </c>
      <c r="D60" s="66">
        <v>0</v>
      </c>
      <c r="E60" s="66">
        <f>SUM(E61)</f>
        <v>0</v>
      </c>
      <c r="F60" s="157">
        <v>0</v>
      </c>
      <c r="G60" s="157"/>
    </row>
    <row r="61" spans="1:7" x14ac:dyDescent="0.3">
      <c r="A61" s="69">
        <v>6632</v>
      </c>
      <c r="B61" s="70" t="s">
        <v>168</v>
      </c>
      <c r="C61" s="71">
        <v>0</v>
      </c>
      <c r="D61" s="71" t="s">
        <v>160</v>
      </c>
      <c r="E61" s="71">
        <v>0</v>
      </c>
      <c r="F61" s="158">
        <v>0</v>
      </c>
      <c r="G61" s="157"/>
    </row>
    <row r="62" spans="1:7" x14ac:dyDescent="0.3">
      <c r="A62" s="64" t="s">
        <v>20</v>
      </c>
      <c r="B62" s="65" t="s">
        <v>107</v>
      </c>
      <c r="C62" s="66">
        <f>SUM(C63)</f>
        <v>220573.26</v>
      </c>
      <c r="D62" s="66">
        <v>510250</v>
      </c>
      <c r="E62" s="66">
        <f>SUM(E63)</f>
        <v>265204.7</v>
      </c>
      <c r="F62" s="157">
        <f t="shared" si="4"/>
        <v>1.2022999999999999</v>
      </c>
      <c r="G62" s="157">
        <f t="shared" si="5"/>
        <v>0.51980000000000004</v>
      </c>
    </row>
    <row r="63" spans="1:7" ht="24" x14ac:dyDescent="0.3">
      <c r="A63" s="64" t="s">
        <v>21</v>
      </c>
      <c r="B63" s="65" t="s">
        <v>108</v>
      </c>
      <c r="C63" s="66">
        <f>SUM(C64)</f>
        <v>220573.26</v>
      </c>
      <c r="D63" s="66">
        <v>0</v>
      </c>
      <c r="E63" s="66">
        <f>SUM(E64)</f>
        <v>265204.7</v>
      </c>
      <c r="F63" s="157">
        <f t="shared" si="4"/>
        <v>1.2022999999999999</v>
      </c>
      <c r="G63" s="157"/>
    </row>
    <row r="64" spans="1:7" x14ac:dyDescent="0.3">
      <c r="A64" s="74" t="s">
        <v>22</v>
      </c>
      <c r="B64" s="75" t="s">
        <v>28</v>
      </c>
      <c r="C64" s="76">
        <v>220573.26</v>
      </c>
      <c r="D64" s="76" t="s">
        <v>160</v>
      </c>
      <c r="E64" s="76">
        <v>265204.7</v>
      </c>
      <c r="F64" s="159">
        <f t="shared" si="4"/>
        <v>1.2022999999999999</v>
      </c>
      <c r="G64" s="160"/>
    </row>
    <row r="65" spans="1:7" x14ac:dyDescent="0.3">
      <c r="A65" s="64">
        <v>68</v>
      </c>
      <c r="B65" s="65" t="s">
        <v>202</v>
      </c>
      <c r="C65" s="66">
        <f>SUM(C66)</f>
        <v>0.02</v>
      </c>
      <c r="D65" s="66">
        <v>133</v>
      </c>
      <c r="E65" s="66">
        <f>SUM(E66)</f>
        <v>0</v>
      </c>
      <c r="F65" s="161">
        <f t="shared" si="4"/>
        <v>0</v>
      </c>
      <c r="G65" s="161"/>
    </row>
    <row r="66" spans="1:7" x14ac:dyDescent="0.3">
      <c r="A66" s="64">
        <v>683</v>
      </c>
      <c r="B66" s="65" t="s">
        <v>203</v>
      </c>
      <c r="C66" s="66">
        <f>SUM(C67)</f>
        <v>0.02</v>
      </c>
      <c r="D66" s="66"/>
      <c r="E66" s="66">
        <f>SUM(E67)</f>
        <v>0</v>
      </c>
      <c r="F66" s="157">
        <f t="shared" si="4"/>
        <v>0</v>
      </c>
      <c r="G66" s="157"/>
    </row>
    <row r="67" spans="1:7" x14ac:dyDescent="0.3">
      <c r="A67" s="74">
        <v>6831</v>
      </c>
      <c r="B67" s="75" t="s">
        <v>203</v>
      </c>
      <c r="C67" s="76">
        <v>0.02</v>
      </c>
      <c r="D67" s="76" t="s">
        <v>160</v>
      </c>
      <c r="E67" s="76">
        <v>0</v>
      </c>
      <c r="F67" s="159">
        <f t="shared" si="4"/>
        <v>0</v>
      </c>
      <c r="G67" s="160"/>
    </row>
    <row r="68" spans="1:7" x14ac:dyDescent="0.3">
      <c r="A68" s="162"/>
      <c r="B68" s="111"/>
      <c r="C68" s="58"/>
      <c r="D68" s="58"/>
      <c r="E68" s="58"/>
      <c r="F68" s="59"/>
      <c r="G68" s="59"/>
    </row>
    <row r="69" spans="1:7" x14ac:dyDescent="0.3">
      <c r="A69" s="162"/>
      <c r="B69" s="111"/>
      <c r="C69" s="58"/>
      <c r="D69" s="58"/>
      <c r="E69" s="58"/>
      <c r="F69" s="59"/>
      <c r="G69" s="59"/>
    </row>
    <row r="70" spans="1:7" ht="28.8" x14ac:dyDescent="0.3">
      <c r="A70" s="7" t="s">
        <v>23</v>
      </c>
      <c r="B70" s="8" t="s">
        <v>187</v>
      </c>
      <c r="C70" s="9" t="s">
        <v>198</v>
      </c>
      <c r="D70" s="9" t="s">
        <v>199</v>
      </c>
      <c r="E70" s="9" t="s">
        <v>200</v>
      </c>
      <c r="F70" s="9" t="s">
        <v>185</v>
      </c>
      <c r="G70" s="9" t="s">
        <v>186</v>
      </c>
    </row>
    <row r="71" spans="1:7" x14ac:dyDescent="0.3">
      <c r="A71" s="10">
        <v>1</v>
      </c>
      <c r="B71" s="10">
        <v>2</v>
      </c>
      <c r="C71" s="10">
        <v>3</v>
      </c>
      <c r="D71" s="10">
        <v>4</v>
      </c>
      <c r="E71" s="10">
        <v>5</v>
      </c>
      <c r="F71" s="10">
        <v>6</v>
      </c>
      <c r="G71" s="10">
        <v>7</v>
      </c>
    </row>
    <row r="72" spans="1:7" ht="15" customHeight="1" x14ac:dyDescent="0.3">
      <c r="A72" s="185" t="s">
        <v>136</v>
      </c>
      <c r="B72" s="186"/>
      <c r="C72" s="20">
        <f>C73+C118</f>
        <v>293273.34000000003</v>
      </c>
      <c r="D72" s="20">
        <f>D73+D118</f>
        <v>711933</v>
      </c>
      <c r="E72" s="20">
        <f>E73+E118</f>
        <v>351094.55</v>
      </c>
      <c r="F72" s="60">
        <f>E72/C72</f>
        <v>1.1972</v>
      </c>
      <c r="G72" s="60">
        <f>E72/D72</f>
        <v>0.49320000000000003</v>
      </c>
    </row>
    <row r="73" spans="1:7" x14ac:dyDescent="0.3">
      <c r="A73" s="15" t="s">
        <v>30</v>
      </c>
      <c r="B73" s="77" t="s">
        <v>63</v>
      </c>
      <c r="C73" s="66">
        <f>SUM(C74+C82+C110)</f>
        <v>290086.68</v>
      </c>
      <c r="D73" s="78">
        <f>SUM(D74:D123)</f>
        <v>711933</v>
      </c>
      <c r="E73" s="66">
        <f>SUM(E74+E82+E110)</f>
        <v>350673.9</v>
      </c>
      <c r="F73" s="163">
        <f>E73/C73</f>
        <v>1.2089000000000001</v>
      </c>
      <c r="G73" s="163">
        <f t="shared" ref="G73:G74" si="6">E73/D73</f>
        <v>0.49259999999999998</v>
      </c>
    </row>
    <row r="74" spans="1:7" x14ac:dyDescent="0.3">
      <c r="A74" s="15" t="s">
        <v>31</v>
      </c>
      <c r="B74" s="79" t="s">
        <v>64</v>
      </c>
      <c r="C74" s="66">
        <f>SUM(C75+C78+C80)</f>
        <v>215929.11</v>
      </c>
      <c r="D74" s="66">
        <v>525949</v>
      </c>
      <c r="E74" s="66">
        <f>SUM(E75+E78+E80)</f>
        <v>271216.14</v>
      </c>
      <c r="F74" s="163">
        <f>E74/C74</f>
        <v>1.256</v>
      </c>
      <c r="G74" s="163">
        <f t="shared" si="6"/>
        <v>0.51570000000000005</v>
      </c>
    </row>
    <row r="75" spans="1:7" x14ac:dyDescent="0.3">
      <c r="A75" s="15" t="s">
        <v>32</v>
      </c>
      <c r="B75" s="79" t="s">
        <v>65</v>
      </c>
      <c r="C75" s="66">
        <f>SUM(C76:C77)</f>
        <v>174139.78</v>
      </c>
      <c r="D75" s="66"/>
      <c r="E75" s="66">
        <f>SUM(E76:E77)</f>
        <v>218969.86</v>
      </c>
      <c r="F75" s="67"/>
      <c r="G75" s="68"/>
    </row>
    <row r="76" spans="1:7" x14ac:dyDescent="0.3">
      <c r="A76" s="16" t="s">
        <v>33</v>
      </c>
      <c r="B76" s="80" t="s">
        <v>66</v>
      </c>
      <c r="C76" s="71">
        <v>172959.85</v>
      </c>
      <c r="D76" s="71" t="s">
        <v>160</v>
      </c>
      <c r="E76" s="71">
        <v>218676.79</v>
      </c>
      <c r="F76" s="72"/>
      <c r="G76" s="73"/>
    </row>
    <row r="77" spans="1:7" x14ac:dyDescent="0.3">
      <c r="A77" s="16">
        <v>3113</v>
      </c>
      <c r="B77" s="80" t="s">
        <v>212</v>
      </c>
      <c r="C77" s="71">
        <v>1179.93</v>
      </c>
      <c r="D77" s="71" t="s">
        <v>160</v>
      </c>
      <c r="E77" s="71">
        <v>293.07</v>
      </c>
      <c r="F77" s="72"/>
      <c r="G77" s="73"/>
    </row>
    <row r="78" spans="1:7" x14ac:dyDescent="0.3">
      <c r="A78" s="15" t="s">
        <v>34</v>
      </c>
      <c r="B78" s="79" t="s">
        <v>67</v>
      </c>
      <c r="C78" s="66">
        <f>SUM(C79)</f>
        <v>13056.26</v>
      </c>
      <c r="D78" s="66"/>
      <c r="E78" s="66">
        <f>SUM(E79)</f>
        <v>16116.23</v>
      </c>
      <c r="F78" s="67"/>
      <c r="G78" s="68"/>
    </row>
    <row r="79" spans="1:7" x14ac:dyDescent="0.3">
      <c r="A79" s="16" t="s">
        <v>35</v>
      </c>
      <c r="B79" s="80" t="s">
        <v>67</v>
      </c>
      <c r="C79" s="71">
        <v>13056.26</v>
      </c>
      <c r="D79" s="71" t="s">
        <v>160</v>
      </c>
      <c r="E79" s="71">
        <v>16116.23</v>
      </c>
      <c r="F79" s="72"/>
      <c r="G79" s="73"/>
    </row>
    <row r="80" spans="1:7" x14ac:dyDescent="0.3">
      <c r="A80" s="15" t="s">
        <v>36</v>
      </c>
      <c r="B80" s="79" t="s">
        <v>68</v>
      </c>
      <c r="C80" s="66">
        <f>SUM(C81)</f>
        <v>28733.07</v>
      </c>
      <c r="D80" s="66"/>
      <c r="E80" s="66">
        <f>SUM(E81)</f>
        <v>36130.050000000003</v>
      </c>
      <c r="F80" s="67"/>
      <c r="G80" s="68"/>
    </row>
    <row r="81" spans="1:7" x14ac:dyDescent="0.3">
      <c r="A81" s="16" t="s">
        <v>37</v>
      </c>
      <c r="B81" s="80" t="s">
        <v>69</v>
      </c>
      <c r="C81" s="71">
        <v>28733.07</v>
      </c>
      <c r="D81" s="71" t="s">
        <v>160</v>
      </c>
      <c r="E81" s="71">
        <v>36130.050000000003</v>
      </c>
      <c r="F81" s="72"/>
      <c r="G81" s="73"/>
    </row>
    <row r="82" spans="1:7" x14ac:dyDescent="0.3">
      <c r="A82" s="15" t="s">
        <v>38</v>
      </c>
      <c r="B82" s="79" t="s">
        <v>70</v>
      </c>
      <c r="C82" s="66">
        <f>SUM(C83+C87+C94+C104)</f>
        <v>68900.45</v>
      </c>
      <c r="D82" s="66">
        <v>148159</v>
      </c>
      <c r="E82" s="66">
        <f>SUM(E83+E87+E94+E104)</f>
        <v>78921.13</v>
      </c>
      <c r="F82" s="163">
        <f>E82/C82</f>
        <v>1.1454</v>
      </c>
      <c r="G82" s="163">
        <f>E82/D82</f>
        <v>0.53269999999999995</v>
      </c>
    </row>
    <row r="83" spans="1:7" x14ac:dyDescent="0.3">
      <c r="A83" s="15" t="s">
        <v>39</v>
      </c>
      <c r="B83" s="79" t="s">
        <v>71</v>
      </c>
      <c r="C83" s="66">
        <f>SUM(C84:C86)</f>
        <v>14343.35</v>
      </c>
      <c r="D83" s="66"/>
      <c r="E83" s="66">
        <f>SUM(E84:E86)</f>
        <v>19247.18</v>
      </c>
      <c r="F83" s="67"/>
      <c r="G83" s="67"/>
    </row>
    <row r="84" spans="1:7" x14ac:dyDescent="0.3">
      <c r="A84" s="16" t="s">
        <v>40</v>
      </c>
      <c r="B84" s="80" t="s">
        <v>72</v>
      </c>
      <c r="C84" s="71">
        <v>78.040000000000006</v>
      </c>
      <c r="D84" s="71" t="s">
        <v>160</v>
      </c>
      <c r="E84" s="71">
        <v>100</v>
      </c>
      <c r="F84" s="72"/>
      <c r="G84" s="72"/>
    </row>
    <row r="85" spans="1:7" x14ac:dyDescent="0.3">
      <c r="A85" s="16" t="s">
        <v>41</v>
      </c>
      <c r="B85" s="80" t="s">
        <v>73</v>
      </c>
      <c r="C85" s="71">
        <v>14215.54</v>
      </c>
      <c r="D85" s="71" t="s">
        <v>160</v>
      </c>
      <c r="E85" s="71">
        <v>18450.400000000001</v>
      </c>
      <c r="F85" s="72"/>
      <c r="G85" s="72"/>
    </row>
    <row r="86" spans="1:7" x14ac:dyDescent="0.3">
      <c r="A86" s="16" t="s">
        <v>42</v>
      </c>
      <c r="B86" s="80" t="s">
        <v>74</v>
      </c>
      <c r="C86" s="71">
        <v>49.77</v>
      </c>
      <c r="D86" s="71" t="s">
        <v>160</v>
      </c>
      <c r="E86" s="71">
        <v>696.78</v>
      </c>
      <c r="F86" s="72"/>
      <c r="G86" s="72"/>
    </row>
    <row r="87" spans="1:7" x14ac:dyDescent="0.3">
      <c r="A87" s="15" t="s">
        <v>43</v>
      </c>
      <c r="B87" s="79" t="s">
        <v>75</v>
      </c>
      <c r="C87" s="66">
        <f>SUM(C88:C93)</f>
        <v>37645.519999999997</v>
      </c>
      <c r="D87" s="66"/>
      <c r="E87" s="66">
        <f>SUM(E88:E93)</f>
        <v>48917.65</v>
      </c>
      <c r="F87" s="67"/>
      <c r="G87" s="67"/>
    </row>
    <row r="88" spans="1:7" x14ac:dyDescent="0.3">
      <c r="A88" s="16" t="s">
        <v>44</v>
      </c>
      <c r="B88" s="80" t="s">
        <v>76</v>
      </c>
      <c r="C88" s="71">
        <v>10512.45</v>
      </c>
      <c r="D88" s="71" t="s">
        <v>160</v>
      </c>
      <c r="E88" s="71">
        <v>10763.6</v>
      </c>
      <c r="F88" s="72"/>
      <c r="G88" s="72"/>
    </row>
    <row r="89" spans="1:7" x14ac:dyDescent="0.3">
      <c r="A89" s="16" t="s">
        <v>45</v>
      </c>
      <c r="B89" s="80" t="s">
        <v>77</v>
      </c>
      <c r="C89" s="71">
        <v>17179.560000000001</v>
      </c>
      <c r="D89" s="71" t="s">
        <v>160</v>
      </c>
      <c r="E89" s="71">
        <v>22839.84</v>
      </c>
      <c r="F89" s="72"/>
      <c r="G89" s="72"/>
    </row>
    <row r="90" spans="1:7" x14ac:dyDescent="0.3">
      <c r="A90" s="16" t="s">
        <v>46</v>
      </c>
      <c r="B90" s="80" t="s">
        <v>78</v>
      </c>
      <c r="C90" s="71">
        <v>7364.84</v>
      </c>
      <c r="D90" s="71" t="s">
        <v>160</v>
      </c>
      <c r="E90" s="71">
        <v>10128.200000000001</v>
      </c>
      <c r="F90" s="72"/>
      <c r="G90" s="72"/>
    </row>
    <row r="91" spans="1:7" x14ac:dyDescent="0.3">
      <c r="A91" s="16" t="s">
        <v>47</v>
      </c>
      <c r="B91" s="80" t="s">
        <v>79</v>
      </c>
      <c r="C91" s="71">
        <v>1309.92</v>
      </c>
      <c r="D91" s="71" t="s">
        <v>160</v>
      </c>
      <c r="E91" s="71">
        <v>3773.22</v>
      </c>
      <c r="F91" s="72"/>
      <c r="G91" s="72"/>
    </row>
    <row r="92" spans="1:7" x14ac:dyDescent="0.3">
      <c r="A92" s="16" t="s">
        <v>48</v>
      </c>
      <c r="B92" s="80" t="s">
        <v>80</v>
      </c>
      <c r="C92" s="71">
        <v>697.54</v>
      </c>
      <c r="D92" s="71"/>
      <c r="E92" s="71">
        <v>1284.71</v>
      </c>
      <c r="F92" s="72"/>
      <c r="G92" s="72"/>
    </row>
    <row r="93" spans="1:7" x14ac:dyDescent="0.3">
      <c r="A93" s="16" t="s">
        <v>49</v>
      </c>
      <c r="B93" s="80" t="s">
        <v>81</v>
      </c>
      <c r="C93" s="71">
        <v>581.21</v>
      </c>
      <c r="D93" s="71" t="s">
        <v>160</v>
      </c>
      <c r="E93" s="71">
        <v>128.08000000000001</v>
      </c>
      <c r="F93" s="72"/>
      <c r="G93" s="72"/>
    </row>
    <row r="94" spans="1:7" x14ac:dyDescent="0.3">
      <c r="A94" s="15" t="s">
        <v>50</v>
      </c>
      <c r="B94" s="79" t="s">
        <v>82</v>
      </c>
      <c r="C94" s="66">
        <f>SUM(C95:C103)</f>
        <v>14062.91</v>
      </c>
      <c r="D94" s="66"/>
      <c r="E94" s="66">
        <f>SUM(E95:E103)</f>
        <v>8647.27</v>
      </c>
      <c r="F94" s="67"/>
      <c r="G94" s="67"/>
    </row>
    <row r="95" spans="1:7" x14ac:dyDescent="0.3">
      <c r="A95" s="16" t="s">
        <v>51</v>
      </c>
      <c r="B95" s="80" t="s">
        <v>83</v>
      </c>
      <c r="C95" s="71">
        <v>1033.29</v>
      </c>
      <c r="D95" s="71" t="s">
        <v>160</v>
      </c>
      <c r="E95" s="71">
        <v>957.61</v>
      </c>
      <c r="F95" s="72"/>
      <c r="G95" s="72"/>
    </row>
    <row r="96" spans="1:7" x14ac:dyDescent="0.3">
      <c r="A96" s="16" t="s">
        <v>52</v>
      </c>
      <c r="B96" s="80" t="s">
        <v>84</v>
      </c>
      <c r="C96" s="71">
        <v>5163.03</v>
      </c>
      <c r="D96" s="71" t="s">
        <v>160</v>
      </c>
      <c r="E96" s="71">
        <v>890.51</v>
      </c>
      <c r="F96" s="72"/>
      <c r="G96" s="72"/>
    </row>
    <row r="97" spans="1:7" x14ac:dyDescent="0.3">
      <c r="A97" s="16">
        <v>3233</v>
      </c>
      <c r="B97" s="80" t="s">
        <v>206</v>
      </c>
      <c r="C97" s="71">
        <v>329.48</v>
      </c>
      <c r="D97" s="71" t="s">
        <v>160</v>
      </c>
      <c r="E97" s="71">
        <v>410.67</v>
      </c>
      <c r="F97" s="72"/>
      <c r="G97" s="72"/>
    </row>
    <row r="98" spans="1:7" x14ac:dyDescent="0.3">
      <c r="A98" s="16" t="s">
        <v>53</v>
      </c>
      <c r="B98" s="80" t="s">
        <v>85</v>
      </c>
      <c r="C98" s="71">
        <v>1676.23</v>
      </c>
      <c r="D98" s="71" t="s">
        <v>160</v>
      </c>
      <c r="E98" s="71">
        <v>1853.25</v>
      </c>
      <c r="F98" s="72"/>
      <c r="G98" s="72"/>
    </row>
    <row r="99" spans="1:7" x14ac:dyDescent="0.3">
      <c r="A99" s="16">
        <v>3235</v>
      </c>
      <c r="B99" s="80" t="s">
        <v>207</v>
      </c>
      <c r="C99" s="71">
        <v>16.260000000000002</v>
      </c>
      <c r="D99" s="71" t="s">
        <v>160</v>
      </c>
      <c r="E99" s="71">
        <v>0</v>
      </c>
      <c r="F99" s="72"/>
      <c r="G99" s="72"/>
    </row>
    <row r="100" spans="1:7" x14ac:dyDescent="0.3">
      <c r="A100" s="16" t="s">
        <v>54</v>
      </c>
      <c r="B100" s="80" t="s">
        <v>86</v>
      </c>
      <c r="C100" s="71">
        <v>2082.94</v>
      </c>
      <c r="D100" s="71" t="s">
        <v>160</v>
      </c>
      <c r="E100" s="71">
        <v>1209.5</v>
      </c>
      <c r="F100" s="72"/>
      <c r="G100" s="72"/>
    </row>
    <row r="101" spans="1:7" x14ac:dyDescent="0.3">
      <c r="A101" s="16" t="s">
        <v>170</v>
      </c>
      <c r="B101" s="80" t="s">
        <v>171</v>
      </c>
      <c r="C101" s="71">
        <v>2388.96</v>
      </c>
      <c r="D101" s="71"/>
      <c r="E101" s="71">
        <v>2120.87</v>
      </c>
      <c r="F101" s="72"/>
      <c r="G101" s="72"/>
    </row>
    <row r="102" spans="1:7" x14ac:dyDescent="0.3">
      <c r="A102" s="16">
        <v>3238</v>
      </c>
      <c r="B102" s="80" t="s">
        <v>155</v>
      </c>
      <c r="C102" s="71">
        <v>812.13</v>
      </c>
      <c r="D102" s="71" t="s">
        <v>160</v>
      </c>
      <c r="E102" s="71">
        <v>1089.8599999999999</v>
      </c>
      <c r="F102" s="72"/>
      <c r="G102" s="72"/>
    </row>
    <row r="103" spans="1:7" x14ac:dyDescent="0.3">
      <c r="A103" s="16" t="s">
        <v>55</v>
      </c>
      <c r="B103" s="80" t="s">
        <v>87</v>
      </c>
      <c r="C103" s="71">
        <v>560.59</v>
      </c>
      <c r="D103" s="71" t="s">
        <v>160</v>
      </c>
      <c r="E103" s="71">
        <v>115</v>
      </c>
      <c r="F103" s="72"/>
      <c r="G103" s="72"/>
    </row>
    <row r="104" spans="1:7" x14ac:dyDescent="0.3">
      <c r="A104" s="15" t="s">
        <v>56</v>
      </c>
      <c r="B104" s="79" t="s">
        <v>88</v>
      </c>
      <c r="C104" s="66">
        <f>SUM(C105:C109)</f>
        <v>2848.67</v>
      </c>
      <c r="D104" s="66"/>
      <c r="E104" s="66">
        <f>SUM(E105:E109)</f>
        <v>2109.0300000000002</v>
      </c>
      <c r="F104" s="67"/>
      <c r="G104" s="67"/>
    </row>
    <row r="105" spans="1:7" x14ac:dyDescent="0.3">
      <c r="A105" s="16" t="s">
        <v>57</v>
      </c>
      <c r="B105" s="80" t="s">
        <v>89</v>
      </c>
      <c r="C105" s="71">
        <v>274.38</v>
      </c>
      <c r="D105" s="71" t="s">
        <v>160</v>
      </c>
      <c r="E105" s="71">
        <v>254.03</v>
      </c>
      <c r="F105" s="72"/>
      <c r="G105" s="72"/>
    </row>
    <row r="106" spans="1:7" x14ac:dyDescent="0.3">
      <c r="A106" s="16" t="s">
        <v>58</v>
      </c>
      <c r="B106" s="80" t="s">
        <v>90</v>
      </c>
      <c r="C106" s="71">
        <v>1470.4</v>
      </c>
      <c r="D106" s="71" t="s">
        <v>160</v>
      </c>
      <c r="E106" s="71">
        <v>1422</v>
      </c>
      <c r="F106" s="72"/>
      <c r="G106" s="72"/>
    </row>
    <row r="107" spans="1:7" x14ac:dyDescent="0.3">
      <c r="A107" s="16" t="s">
        <v>172</v>
      </c>
      <c r="B107" s="80" t="s">
        <v>173</v>
      </c>
      <c r="C107" s="71">
        <v>730.61</v>
      </c>
      <c r="D107" s="71" t="s">
        <v>160</v>
      </c>
      <c r="E107" s="71">
        <v>224</v>
      </c>
      <c r="F107" s="72"/>
      <c r="G107" s="72"/>
    </row>
    <row r="108" spans="1:7" x14ac:dyDescent="0.3">
      <c r="A108" s="16">
        <v>3295</v>
      </c>
      <c r="B108" s="80" t="s">
        <v>174</v>
      </c>
      <c r="C108" s="71">
        <v>373.28</v>
      </c>
      <c r="D108" s="71" t="s">
        <v>160</v>
      </c>
      <c r="E108" s="71">
        <v>209</v>
      </c>
      <c r="F108" s="72"/>
      <c r="G108" s="72"/>
    </row>
    <row r="109" spans="1:7" x14ac:dyDescent="0.3">
      <c r="A109" s="16" t="s">
        <v>59</v>
      </c>
      <c r="B109" s="80" t="s">
        <v>88</v>
      </c>
      <c r="C109" s="71">
        <v>0</v>
      </c>
      <c r="D109" s="71" t="s">
        <v>160</v>
      </c>
      <c r="E109" s="71">
        <v>0</v>
      </c>
      <c r="F109" s="72"/>
      <c r="G109" s="72"/>
    </row>
    <row r="110" spans="1:7" x14ac:dyDescent="0.3">
      <c r="A110" s="15" t="s">
        <v>60</v>
      </c>
      <c r="B110" s="79" t="s">
        <v>91</v>
      </c>
      <c r="C110" s="66">
        <f>SUM(C111+C113)</f>
        <v>5257.12</v>
      </c>
      <c r="D110" s="66">
        <v>929</v>
      </c>
      <c r="E110" s="66">
        <f>SUM(E111+E113)</f>
        <v>536.63</v>
      </c>
      <c r="F110" s="163">
        <f>E110/C110</f>
        <v>0.1021</v>
      </c>
      <c r="G110" s="163">
        <f>E110/D110</f>
        <v>0.5776</v>
      </c>
    </row>
    <row r="111" spans="1:7" x14ac:dyDescent="0.3">
      <c r="A111" s="15">
        <v>342</v>
      </c>
      <c r="B111" s="79" t="s">
        <v>208</v>
      </c>
      <c r="C111" s="66">
        <f>SUM(C112)</f>
        <v>4704.78</v>
      </c>
      <c r="D111" s="66"/>
      <c r="E111" s="66">
        <f>SUM(E112)</f>
        <v>0</v>
      </c>
      <c r="F111" s="67"/>
      <c r="G111" s="67"/>
    </row>
    <row r="112" spans="1:7" ht="22.8" x14ac:dyDescent="0.3">
      <c r="A112" s="16">
        <v>3423</v>
      </c>
      <c r="B112" s="80" t="s">
        <v>209</v>
      </c>
      <c r="C112" s="71">
        <v>4704.78</v>
      </c>
      <c r="D112" s="71" t="s">
        <v>160</v>
      </c>
      <c r="E112" s="71">
        <v>0</v>
      </c>
      <c r="F112" s="72"/>
      <c r="G112" s="72"/>
    </row>
    <row r="113" spans="1:7" x14ac:dyDescent="0.3">
      <c r="A113" s="15" t="s">
        <v>61</v>
      </c>
      <c r="B113" s="79" t="s">
        <v>92</v>
      </c>
      <c r="C113" s="66">
        <f>SUM(C114)</f>
        <v>552.34</v>
      </c>
      <c r="D113" s="66"/>
      <c r="E113" s="66">
        <f>SUM(E114)</f>
        <v>536.63</v>
      </c>
      <c r="F113" s="67"/>
      <c r="G113" s="67"/>
    </row>
    <row r="114" spans="1:7" x14ac:dyDescent="0.3">
      <c r="A114" s="16" t="s">
        <v>62</v>
      </c>
      <c r="B114" s="80" t="s">
        <v>93</v>
      </c>
      <c r="C114" s="71">
        <v>552.34</v>
      </c>
      <c r="D114" s="71" t="s">
        <v>160</v>
      </c>
      <c r="E114" s="71">
        <v>536.63</v>
      </c>
      <c r="F114" s="72"/>
      <c r="G114" s="72"/>
    </row>
    <row r="115" spans="1:7" x14ac:dyDescent="0.3">
      <c r="A115" s="15">
        <v>38</v>
      </c>
      <c r="B115" s="79" t="s">
        <v>158</v>
      </c>
      <c r="C115" s="66">
        <v>0</v>
      </c>
      <c r="D115" s="66"/>
      <c r="E115" s="66">
        <v>0</v>
      </c>
      <c r="F115" s="67"/>
      <c r="G115" s="67"/>
    </row>
    <row r="116" spans="1:7" x14ac:dyDescent="0.3">
      <c r="A116" s="129">
        <v>383</v>
      </c>
      <c r="B116" s="130" t="s">
        <v>159</v>
      </c>
      <c r="C116" s="81">
        <v>0</v>
      </c>
      <c r="D116" s="81"/>
      <c r="E116" s="81">
        <v>0</v>
      </c>
      <c r="F116" s="164"/>
      <c r="G116" s="164"/>
    </row>
    <row r="117" spans="1:7" x14ac:dyDescent="0.3">
      <c r="A117" s="131" t="s">
        <v>94</v>
      </c>
      <c r="B117" s="132" t="s">
        <v>98</v>
      </c>
      <c r="C117" s="133">
        <f>SUM(C118)</f>
        <v>3186.66</v>
      </c>
      <c r="D117" s="133">
        <v>36896</v>
      </c>
      <c r="E117" s="133">
        <f>SUM(E118)</f>
        <v>420.65</v>
      </c>
      <c r="F117" s="166">
        <f>E117/C117</f>
        <v>0.13200000000000001</v>
      </c>
      <c r="G117" s="165">
        <f t="shared" ref="G117" si="7">E117/D117</f>
        <v>1.14E-2</v>
      </c>
    </row>
    <row r="118" spans="1:7" x14ac:dyDescent="0.3">
      <c r="A118" s="131" t="s">
        <v>95</v>
      </c>
      <c r="B118" s="132" t="s">
        <v>99</v>
      </c>
      <c r="C118" s="133">
        <f>SUM(C119)</f>
        <v>3186.66</v>
      </c>
      <c r="D118" s="133"/>
      <c r="E118" s="133">
        <f>SUM(E119)</f>
        <v>420.65</v>
      </c>
      <c r="F118" s="167"/>
      <c r="G118" s="168"/>
    </row>
    <row r="119" spans="1:7" x14ac:dyDescent="0.3">
      <c r="A119" s="131" t="s">
        <v>96</v>
      </c>
      <c r="B119" s="132" t="s">
        <v>100</v>
      </c>
      <c r="C119" s="133">
        <f>SUM(C120:C123)</f>
        <v>3186.66</v>
      </c>
      <c r="D119" s="133"/>
      <c r="E119" s="133">
        <f>SUM(E120:E123)</f>
        <v>420.65</v>
      </c>
      <c r="F119" s="134"/>
      <c r="G119" s="134"/>
    </row>
    <row r="120" spans="1:7" x14ac:dyDescent="0.3">
      <c r="A120" s="135">
        <v>4221</v>
      </c>
      <c r="B120" s="136" t="s">
        <v>142</v>
      </c>
      <c r="C120" s="137">
        <v>1053.83</v>
      </c>
      <c r="D120" s="137" t="s">
        <v>160</v>
      </c>
      <c r="E120" s="137">
        <v>0</v>
      </c>
      <c r="F120" s="138"/>
      <c r="G120" s="138"/>
    </row>
    <row r="121" spans="1:7" x14ac:dyDescent="0.3">
      <c r="A121" s="135">
        <v>4223</v>
      </c>
      <c r="B121" s="139" t="s">
        <v>210</v>
      </c>
      <c r="C121" s="137">
        <v>497.71</v>
      </c>
      <c r="D121" s="137" t="s">
        <v>160</v>
      </c>
      <c r="E121" s="137">
        <v>0</v>
      </c>
      <c r="F121" s="138"/>
      <c r="G121" s="138"/>
    </row>
    <row r="122" spans="1:7" x14ac:dyDescent="0.3">
      <c r="A122" s="135">
        <v>4226</v>
      </c>
      <c r="B122" s="139" t="s">
        <v>211</v>
      </c>
      <c r="C122" s="137">
        <v>126.09</v>
      </c>
      <c r="D122" s="137" t="s">
        <v>160</v>
      </c>
      <c r="E122" s="137">
        <v>0</v>
      </c>
      <c r="F122" s="138"/>
      <c r="G122" s="138"/>
    </row>
    <row r="123" spans="1:7" x14ac:dyDescent="0.3">
      <c r="A123" s="135" t="s">
        <v>97</v>
      </c>
      <c r="B123" s="136" t="s">
        <v>101</v>
      </c>
      <c r="C123" s="137">
        <v>1509.03</v>
      </c>
      <c r="D123" s="137" t="s">
        <v>160</v>
      </c>
      <c r="E123" s="137">
        <v>420.65</v>
      </c>
      <c r="F123" s="138"/>
      <c r="G123" s="138"/>
    </row>
    <row r="124" spans="1:7" x14ac:dyDescent="0.3">
      <c r="D124" s="14"/>
    </row>
    <row r="125" spans="1:7" x14ac:dyDescent="0.3">
      <c r="A125" s="181" t="s">
        <v>129</v>
      </c>
      <c r="B125" s="181"/>
      <c r="C125" s="181"/>
      <c r="D125" s="181"/>
      <c r="E125" s="181"/>
      <c r="F125" s="181"/>
      <c r="G125" s="181"/>
    </row>
    <row r="126" spans="1:7" x14ac:dyDescent="0.3">
      <c r="A126" s="113"/>
      <c r="B126" s="113"/>
      <c r="C126" s="113"/>
      <c r="D126" s="113"/>
      <c r="E126" s="113"/>
      <c r="F126" s="113"/>
      <c r="G126" s="113"/>
    </row>
    <row r="127" spans="1:7" x14ac:dyDescent="0.3">
      <c r="B127" s="182" t="s">
        <v>176</v>
      </c>
      <c r="C127" s="182"/>
      <c r="D127" s="182"/>
      <c r="E127" s="182"/>
      <c r="F127" s="182"/>
      <c r="G127" s="182"/>
    </row>
    <row r="128" spans="1:7" ht="28.8" x14ac:dyDescent="0.3">
      <c r="A128" s="9" t="s">
        <v>169</v>
      </c>
      <c r="B128" s="8" t="s">
        <v>188</v>
      </c>
      <c r="C128" s="9" t="s">
        <v>198</v>
      </c>
      <c r="D128" s="9" t="s">
        <v>199</v>
      </c>
      <c r="E128" s="9" t="s">
        <v>200</v>
      </c>
      <c r="F128" s="9" t="s">
        <v>185</v>
      </c>
      <c r="G128" s="9" t="s">
        <v>186</v>
      </c>
    </row>
    <row r="129" spans="1:7" x14ac:dyDescent="0.3">
      <c r="A129" s="10">
        <v>1</v>
      </c>
      <c r="B129" s="10">
        <v>2</v>
      </c>
      <c r="C129" s="10">
        <v>3</v>
      </c>
      <c r="D129" s="10">
        <v>4</v>
      </c>
      <c r="E129" s="10">
        <v>5</v>
      </c>
      <c r="F129" s="10">
        <v>6</v>
      </c>
      <c r="G129" s="10">
        <v>7</v>
      </c>
    </row>
    <row r="130" spans="1:7" s="13" customFormat="1" ht="15" customHeight="1" x14ac:dyDescent="0.3">
      <c r="A130" s="179" t="s">
        <v>113</v>
      </c>
      <c r="B130" s="179"/>
      <c r="C130" s="50">
        <f>C131+C133+C135+C137</f>
        <v>576925.79</v>
      </c>
      <c r="D130" s="50">
        <f>D131+D133+D135+D137</f>
        <v>711933</v>
      </c>
      <c r="E130" s="50">
        <f>E131+E133+E135+E137</f>
        <v>332113.84999999998</v>
      </c>
      <c r="F130" s="142">
        <f>E130/C130*100</f>
        <v>57.57</v>
      </c>
      <c r="G130" s="142">
        <f>E130/D130*100</f>
        <v>46.65</v>
      </c>
    </row>
    <row r="131" spans="1:7" s="13" customFormat="1" x14ac:dyDescent="0.3">
      <c r="A131" s="48">
        <v>1</v>
      </c>
      <c r="B131" s="49" t="s">
        <v>115</v>
      </c>
      <c r="C131" s="82">
        <f>SUM(C132)</f>
        <v>220573.26</v>
      </c>
      <c r="D131" s="82">
        <f>SUM(D132)</f>
        <v>510250</v>
      </c>
      <c r="E131" s="82">
        <f>SUM(E132)</f>
        <v>265204.7</v>
      </c>
      <c r="F131" s="143">
        <f>SUM(E131/C131*100)</f>
        <v>120.23</v>
      </c>
      <c r="G131" s="143">
        <f t="shared" ref="G131:G137" si="8">SUM(E131/D131*100)</f>
        <v>51.98</v>
      </c>
    </row>
    <row r="132" spans="1:7" x14ac:dyDescent="0.3">
      <c r="A132" s="22">
        <v>11</v>
      </c>
      <c r="B132" s="23" t="s">
        <v>110</v>
      </c>
      <c r="C132" s="140">
        <v>220573.26</v>
      </c>
      <c r="D132" s="128">
        <v>510250</v>
      </c>
      <c r="E132" s="128">
        <v>265204.7</v>
      </c>
      <c r="F132" s="177"/>
      <c r="G132" s="177"/>
    </row>
    <row r="133" spans="1:7" x14ac:dyDescent="0.3">
      <c r="A133" s="24">
        <v>3</v>
      </c>
      <c r="B133" s="36" t="s">
        <v>143</v>
      </c>
      <c r="C133" s="82">
        <f>SUM(C134)</f>
        <v>80.569999999999993</v>
      </c>
      <c r="D133" s="82">
        <f>SUM(D134)</f>
        <v>265</v>
      </c>
      <c r="E133" s="82">
        <f>SUM(E134)</f>
        <v>20.14</v>
      </c>
      <c r="F133" s="143">
        <f>SUM(E133/C133*100)</f>
        <v>25</v>
      </c>
      <c r="G133" s="178">
        <f t="shared" si="8"/>
        <v>7.6</v>
      </c>
    </row>
    <row r="134" spans="1:7" x14ac:dyDescent="0.3">
      <c r="A134" s="25">
        <v>32</v>
      </c>
      <c r="B134" s="37" t="s">
        <v>144</v>
      </c>
      <c r="C134" s="140">
        <v>80.569999999999993</v>
      </c>
      <c r="D134" s="128">
        <v>265</v>
      </c>
      <c r="E134" s="128">
        <v>20.14</v>
      </c>
      <c r="F134" s="177"/>
      <c r="G134" s="177"/>
    </row>
    <row r="135" spans="1:7" x14ac:dyDescent="0.3">
      <c r="A135" s="29">
        <v>4</v>
      </c>
      <c r="B135" s="28" t="s">
        <v>112</v>
      </c>
      <c r="C135" s="82">
        <f>SUM(C136)</f>
        <v>48782.81</v>
      </c>
      <c r="D135" s="82">
        <f>SUM(D136)</f>
        <v>93090</v>
      </c>
      <c r="E135" s="82">
        <f>SUM(E136)</f>
        <v>54684.959999999999</v>
      </c>
      <c r="F135" s="143">
        <f>SUM(E135/C135*100)</f>
        <v>112.1</v>
      </c>
      <c r="G135" s="178">
        <f t="shared" si="8"/>
        <v>58.74</v>
      </c>
    </row>
    <row r="136" spans="1:7" x14ac:dyDescent="0.3">
      <c r="A136" s="38">
        <v>43</v>
      </c>
      <c r="B136" s="39" t="s">
        <v>213</v>
      </c>
      <c r="C136" s="140">
        <v>48782.81</v>
      </c>
      <c r="D136" s="128">
        <v>93090</v>
      </c>
      <c r="E136" s="128">
        <v>54684.959999999999</v>
      </c>
      <c r="F136" s="177"/>
      <c r="G136" s="177"/>
    </row>
    <row r="137" spans="1:7" s="17" customFormat="1" x14ac:dyDescent="0.3">
      <c r="A137" s="27">
        <v>5</v>
      </c>
      <c r="B137" s="28" t="s">
        <v>111</v>
      </c>
      <c r="C137" s="82">
        <f>SUM(C138:C139)</f>
        <v>307489.15000000002</v>
      </c>
      <c r="D137" s="82">
        <f>SUM(D138:D139)</f>
        <v>108328</v>
      </c>
      <c r="E137" s="82">
        <f>SUM(E138:E139)</f>
        <v>12204.05</v>
      </c>
      <c r="F137" s="143">
        <f>SUM(E137/C137*100)</f>
        <v>3.97</v>
      </c>
      <c r="G137" s="178">
        <f t="shared" si="8"/>
        <v>11.27</v>
      </c>
    </row>
    <row r="138" spans="1:7" x14ac:dyDescent="0.3">
      <c r="A138" s="22">
        <v>52</v>
      </c>
      <c r="B138" s="23" t="s">
        <v>214</v>
      </c>
      <c r="C138" s="140">
        <v>276329.65999999997</v>
      </c>
      <c r="D138" s="128">
        <v>2150</v>
      </c>
      <c r="E138" s="128">
        <v>518.4</v>
      </c>
      <c r="F138" s="177"/>
      <c r="G138" s="177"/>
    </row>
    <row r="139" spans="1:7" x14ac:dyDescent="0.3">
      <c r="A139" s="22">
        <v>56</v>
      </c>
      <c r="B139" s="141" t="s">
        <v>215</v>
      </c>
      <c r="C139" s="140">
        <v>31159.49</v>
      </c>
      <c r="D139" s="128">
        <v>106178</v>
      </c>
      <c r="E139" s="128">
        <v>11685.65</v>
      </c>
      <c r="F139" s="177"/>
      <c r="G139" s="177"/>
    </row>
    <row r="140" spans="1:7" ht="15" customHeight="1" x14ac:dyDescent="0.3">
      <c r="A140" s="180" t="s">
        <v>137</v>
      </c>
      <c r="B140" s="180"/>
      <c r="C140" s="51">
        <f>C141+C143+C145+C147</f>
        <v>569204.06000000006</v>
      </c>
      <c r="D140" s="51">
        <f>D141+D143+D145+D147</f>
        <v>711933</v>
      </c>
      <c r="E140" s="51">
        <f>E141+E143+E145+E147</f>
        <v>351094.57</v>
      </c>
      <c r="F140" s="145">
        <f>E140/C140*100</f>
        <v>61.68</v>
      </c>
      <c r="G140" s="145">
        <f>E140/D140*100</f>
        <v>49.32</v>
      </c>
    </row>
    <row r="141" spans="1:7" s="13" customFormat="1" x14ac:dyDescent="0.3">
      <c r="A141" s="48">
        <v>1</v>
      </c>
      <c r="B141" s="49" t="s">
        <v>115</v>
      </c>
      <c r="C141" s="82">
        <f>SUM(C142)</f>
        <v>220573.26</v>
      </c>
      <c r="D141" s="82">
        <f>SUM(D142)</f>
        <v>510250</v>
      </c>
      <c r="E141" s="82">
        <f>SUM(E142)</f>
        <v>265204.7</v>
      </c>
      <c r="F141" s="144">
        <f>SUM(E141/C141*100,2)</f>
        <v>122.23</v>
      </c>
      <c r="G141" s="144">
        <f>SUM(E141/D141*100,2)</f>
        <v>53.98</v>
      </c>
    </row>
    <row r="142" spans="1:7" x14ac:dyDescent="0.3">
      <c r="A142" s="22">
        <v>11</v>
      </c>
      <c r="B142" s="23" t="s">
        <v>110</v>
      </c>
      <c r="C142" s="128">
        <v>220573.26</v>
      </c>
      <c r="D142" s="128">
        <v>510250</v>
      </c>
      <c r="E142" s="128">
        <v>265204.7</v>
      </c>
      <c r="F142" s="177"/>
      <c r="G142" s="177"/>
    </row>
    <row r="143" spans="1:7" x14ac:dyDescent="0.3">
      <c r="A143" s="24">
        <v>3</v>
      </c>
      <c r="B143" s="21" t="s">
        <v>143</v>
      </c>
      <c r="C143" s="82">
        <f>SUM(C144)</f>
        <v>80.569999999999993</v>
      </c>
      <c r="D143" s="82">
        <f>SUM(D144)</f>
        <v>265</v>
      </c>
      <c r="E143" s="82">
        <f>SUM(E144)</f>
        <v>20.14</v>
      </c>
      <c r="F143" s="144">
        <f>SUM(E143/C143*100,2)</f>
        <v>27</v>
      </c>
      <c r="G143" s="144">
        <f>SUM(E143/D143*100,2)</f>
        <v>9.6</v>
      </c>
    </row>
    <row r="144" spans="1:7" x14ac:dyDescent="0.3">
      <c r="A144" s="25">
        <v>32</v>
      </c>
      <c r="B144" s="26" t="s">
        <v>144</v>
      </c>
      <c r="C144" s="128">
        <v>80.569999999999993</v>
      </c>
      <c r="D144" s="128">
        <v>265</v>
      </c>
      <c r="E144" s="128">
        <v>20.14</v>
      </c>
      <c r="F144" s="177"/>
      <c r="G144" s="177"/>
    </row>
    <row r="145" spans="1:7" x14ac:dyDescent="0.3">
      <c r="A145" s="29">
        <v>4</v>
      </c>
      <c r="B145" s="28" t="s">
        <v>112</v>
      </c>
      <c r="C145" s="82">
        <f>SUM(C146)</f>
        <v>41061.08</v>
      </c>
      <c r="D145" s="82">
        <f>SUM(D146)</f>
        <v>93090</v>
      </c>
      <c r="E145" s="82">
        <f>SUM(E146)</f>
        <v>73665.679999999993</v>
      </c>
      <c r="F145" s="144">
        <f>SUM(E145/C145*100,2)</f>
        <v>181.41</v>
      </c>
      <c r="G145" s="144">
        <f>SUM(E145/D145*100,2)</f>
        <v>81.13</v>
      </c>
    </row>
    <row r="146" spans="1:7" x14ac:dyDescent="0.3">
      <c r="A146" s="22">
        <v>43</v>
      </c>
      <c r="B146" s="23" t="s">
        <v>213</v>
      </c>
      <c r="C146" s="128">
        <v>41061.08</v>
      </c>
      <c r="D146" s="128">
        <v>93090</v>
      </c>
      <c r="E146" s="128">
        <v>73665.679999999993</v>
      </c>
      <c r="F146" s="177"/>
      <c r="G146" s="177"/>
    </row>
    <row r="147" spans="1:7" s="17" customFormat="1" x14ac:dyDescent="0.3">
      <c r="A147" s="27">
        <v>5</v>
      </c>
      <c r="B147" s="28" t="s">
        <v>111</v>
      </c>
      <c r="C147" s="82">
        <f>SUM(C148:C149)</f>
        <v>307489.15000000002</v>
      </c>
      <c r="D147" s="82">
        <f>SUM(D148:D149)</f>
        <v>108328</v>
      </c>
      <c r="E147" s="82">
        <f>SUM(E148:E149)</f>
        <v>12204.05</v>
      </c>
      <c r="F147" s="144">
        <f>SUM(E147/C147*100,2)</f>
        <v>5.97</v>
      </c>
      <c r="G147" s="144">
        <f>SUM(E147/D147*100,2)</f>
        <v>13.27</v>
      </c>
    </row>
    <row r="148" spans="1:7" x14ac:dyDescent="0.3">
      <c r="A148" s="22">
        <v>52</v>
      </c>
      <c r="B148" s="23" t="s">
        <v>214</v>
      </c>
      <c r="C148" s="128">
        <v>276329.65999999997</v>
      </c>
      <c r="D148" s="128">
        <v>2150</v>
      </c>
      <c r="E148" s="128">
        <v>518.4</v>
      </c>
      <c r="F148" s="177"/>
      <c r="G148" s="177"/>
    </row>
    <row r="149" spans="1:7" x14ac:dyDescent="0.3">
      <c r="A149" s="22">
        <v>56</v>
      </c>
      <c r="B149" s="23" t="s">
        <v>215</v>
      </c>
      <c r="C149" s="128">
        <v>31159.49</v>
      </c>
      <c r="D149" s="128">
        <v>106178</v>
      </c>
      <c r="E149" s="128">
        <v>11685.65</v>
      </c>
      <c r="F149" s="177"/>
      <c r="G149" s="177"/>
    </row>
    <row r="150" spans="1:7" x14ac:dyDescent="0.3">
      <c r="D150" s="12"/>
    </row>
    <row r="151" spans="1:7" x14ac:dyDescent="0.3">
      <c r="A151" s="181" t="s">
        <v>130</v>
      </c>
      <c r="B151" s="181"/>
      <c r="C151" s="181"/>
      <c r="D151" s="181"/>
      <c r="E151" s="181"/>
      <c r="F151" s="181"/>
      <c r="G151" s="181"/>
    </row>
    <row r="152" spans="1:7" x14ac:dyDescent="0.3">
      <c r="B152" s="182" t="s">
        <v>177</v>
      </c>
      <c r="C152" s="182"/>
      <c r="D152" s="182"/>
      <c r="E152" s="182"/>
      <c r="F152" s="182"/>
      <c r="G152" s="182"/>
    </row>
    <row r="153" spans="1:7" ht="28.8" x14ac:dyDescent="0.3">
      <c r="A153" s="7" t="s">
        <v>114</v>
      </c>
      <c r="B153" s="8" t="s">
        <v>109</v>
      </c>
      <c r="C153" s="9" t="s">
        <v>198</v>
      </c>
      <c r="D153" s="9" t="s">
        <v>199</v>
      </c>
      <c r="E153" s="9" t="s">
        <v>200</v>
      </c>
      <c r="F153" s="9" t="s">
        <v>185</v>
      </c>
      <c r="G153" s="9" t="s">
        <v>186</v>
      </c>
    </row>
    <row r="154" spans="1:7" x14ac:dyDescent="0.3">
      <c r="A154" s="10">
        <v>1</v>
      </c>
      <c r="B154" s="10">
        <v>2</v>
      </c>
      <c r="C154" s="10">
        <v>3</v>
      </c>
      <c r="D154" s="10">
        <v>4</v>
      </c>
      <c r="E154" s="43">
        <v>5</v>
      </c>
      <c r="F154" s="10">
        <v>6</v>
      </c>
      <c r="G154" s="10">
        <v>7</v>
      </c>
    </row>
    <row r="155" spans="1:7" s="13" customFormat="1" ht="15" customHeight="1" x14ac:dyDescent="0.3">
      <c r="A155" s="183" t="s">
        <v>138</v>
      </c>
      <c r="B155" s="184"/>
      <c r="C155" s="40">
        <f>C156</f>
        <v>569204.06000000006</v>
      </c>
      <c r="D155" s="40">
        <f t="shared" ref="D155:E155" si="9">D156</f>
        <v>711933</v>
      </c>
      <c r="E155" s="40">
        <f t="shared" si="9"/>
        <v>351094.57</v>
      </c>
      <c r="F155" s="40">
        <f>E155/C155*100</f>
        <v>61.68</v>
      </c>
      <c r="G155" s="54">
        <f>E155/D155*100</f>
        <v>49.32</v>
      </c>
    </row>
    <row r="156" spans="1:7" x14ac:dyDescent="0.3">
      <c r="A156" s="31" t="s">
        <v>116</v>
      </c>
      <c r="B156" s="32" t="s">
        <v>118</v>
      </c>
      <c r="C156" s="41">
        <f>C157</f>
        <v>569204.06000000006</v>
      </c>
      <c r="D156" s="41">
        <f t="shared" ref="D156:E156" si="10">D157</f>
        <v>711933</v>
      </c>
      <c r="E156" s="41">
        <f t="shared" si="10"/>
        <v>351094.57</v>
      </c>
      <c r="F156" s="41">
        <f t="shared" ref="F156:F157" si="11">E156/C156*100</f>
        <v>61.68</v>
      </c>
      <c r="G156" s="55">
        <f t="shared" ref="G156:G157" si="12">E156/D156*100</f>
        <v>49.32</v>
      </c>
    </row>
    <row r="157" spans="1:7" x14ac:dyDescent="0.3">
      <c r="A157" s="33" t="s">
        <v>117</v>
      </c>
      <c r="B157" s="30" t="s">
        <v>119</v>
      </c>
      <c r="C157" s="42">
        <f>C140</f>
        <v>569204.06000000006</v>
      </c>
      <c r="D157" s="42">
        <f>D140</f>
        <v>711933</v>
      </c>
      <c r="E157" s="42">
        <f>E140</f>
        <v>351094.57</v>
      </c>
      <c r="F157" s="42">
        <f t="shared" si="11"/>
        <v>61.68</v>
      </c>
      <c r="G157" s="56">
        <f t="shared" si="12"/>
        <v>49.32</v>
      </c>
    </row>
  </sheetData>
  <protectedRanges>
    <protectedRange algorithmName="SHA-512" hashValue="R8frfBQ/MhInQYm+jLEgMwgPwCkrGPIUaxyIFLRSCn/+fIsUU6bmJDax/r7gTh2PEAEvgODYwg0rRRjqSM/oww==" saltValue="tbZzHO5lCNHCDH5y3XGZag==" spinCount="100000" sqref="B53" name="Range1"/>
    <protectedRange algorithmName="SHA-512" hashValue="R8frfBQ/MhInQYm+jLEgMwgPwCkrGPIUaxyIFLRSCn/+fIsUU6bmJDax/r7gTh2PEAEvgODYwg0rRRjqSM/oww==" saltValue="tbZzHO5lCNHCDH5y3XGZag==" spinCount="100000" sqref="B121" name="Range1_1"/>
    <protectedRange algorithmName="SHA-512" hashValue="R8frfBQ/MhInQYm+jLEgMwgPwCkrGPIUaxyIFLRSCn/+fIsUU6bmJDax/r7gTh2PEAEvgODYwg0rRRjqSM/oww==" saltValue="tbZzHO5lCNHCDH5y3XGZag==" spinCount="100000" sqref="B122" name="Range1_3"/>
  </protectedRanges>
  <mergeCells count="20">
    <mergeCell ref="B1:G1"/>
    <mergeCell ref="A2:G2"/>
    <mergeCell ref="A3:G3"/>
    <mergeCell ref="A5:G5"/>
    <mergeCell ref="A7:G7"/>
    <mergeCell ref="A6:G6"/>
    <mergeCell ref="A125:G125"/>
    <mergeCell ref="B127:G127"/>
    <mergeCell ref="A72:B72"/>
    <mergeCell ref="A43:B43"/>
    <mergeCell ref="A8:G8"/>
    <mergeCell ref="A38:G38"/>
    <mergeCell ref="B39:G39"/>
    <mergeCell ref="A10:G10"/>
    <mergeCell ref="A9:G9"/>
    <mergeCell ref="A130:B130"/>
    <mergeCell ref="A140:B140"/>
    <mergeCell ref="A151:G151"/>
    <mergeCell ref="B152:G152"/>
    <mergeCell ref="A155:B155"/>
  </mergeCells>
  <pageMargins left="0.82677165354330717" right="0.23622047244094491" top="0.39370078740157483" bottom="0.39370078740157483" header="0.31496062992125984" footer="0.31496062992125984"/>
  <pageSetup paperSize="9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zoomScaleNormal="100" workbookViewId="0">
      <selection activeCell="A140" sqref="A140:E140"/>
    </sheetView>
  </sheetViews>
  <sheetFormatPr defaultRowHeight="14.4" x14ac:dyDescent="0.3"/>
  <cols>
    <col min="1" max="1" width="11" bestFit="1" customWidth="1"/>
    <col min="2" max="2" width="53.77734375" customWidth="1"/>
    <col min="3" max="3" width="15.44140625" customWidth="1"/>
    <col min="4" max="4" width="14.109375" customWidth="1"/>
    <col min="5" max="5" width="13.5546875" customWidth="1"/>
    <col min="6" max="7" width="12.109375" bestFit="1" customWidth="1"/>
    <col min="8" max="8" width="8.88671875" customWidth="1"/>
  </cols>
  <sheetData>
    <row r="1" spans="1:5" ht="15" customHeight="1" x14ac:dyDescent="0.3">
      <c r="A1" s="196" t="s">
        <v>133</v>
      </c>
      <c r="B1" s="196"/>
    </row>
    <row r="2" spans="1:5" x14ac:dyDescent="0.3">
      <c r="A2" s="57"/>
      <c r="B2" s="57"/>
    </row>
    <row r="3" spans="1:5" x14ac:dyDescent="0.3">
      <c r="A3" s="187" t="s">
        <v>126</v>
      </c>
      <c r="B3" s="187"/>
      <c r="C3" s="187"/>
      <c r="D3" s="187"/>
      <c r="E3" s="187"/>
    </row>
    <row r="4" spans="1:5" ht="26.4" customHeight="1" x14ac:dyDescent="0.3">
      <c r="A4" s="198" t="s">
        <v>247</v>
      </c>
      <c r="B4" s="198"/>
      <c r="C4" s="198"/>
      <c r="D4" s="198"/>
      <c r="E4" s="198"/>
    </row>
    <row r="5" spans="1:5" x14ac:dyDescent="0.3">
      <c r="A5" s="197"/>
      <c r="B5" s="197"/>
      <c r="C5" s="197"/>
      <c r="D5" s="197"/>
      <c r="E5" s="197"/>
    </row>
    <row r="6" spans="1:5" ht="24.6" customHeight="1" x14ac:dyDescent="0.3">
      <c r="A6" s="18" t="s">
        <v>121</v>
      </c>
      <c r="B6" s="8" t="s">
        <v>122</v>
      </c>
      <c r="C6" s="9" t="s">
        <v>199</v>
      </c>
      <c r="D6" s="9" t="s">
        <v>200</v>
      </c>
      <c r="E6" s="9" t="s">
        <v>184</v>
      </c>
    </row>
    <row r="7" spans="1:5" ht="14.4" customHeigh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5" x14ac:dyDescent="0.3">
      <c r="A8" s="34" t="s">
        <v>102</v>
      </c>
      <c r="B8" s="35" t="s">
        <v>103</v>
      </c>
      <c r="C8" s="53">
        <f>C9</f>
        <v>711933</v>
      </c>
      <c r="D8" s="53">
        <f>D9</f>
        <v>351094.55</v>
      </c>
      <c r="E8" s="83">
        <f>D8/C8</f>
        <v>0.49320000000000003</v>
      </c>
    </row>
    <row r="9" spans="1:5" x14ac:dyDescent="0.3">
      <c r="A9" s="84" t="s">
        <v>178</v>
      </c>
      <c r="B9" s="85" t="s">
        <v>123</v>
      </c>
      <c r="C9" s="86">
        <f>C10</f>
        <v>711933</v>
      </c>
      <c r="D9" s="86">
        <f>D10</f>
        <v>351094.55</v>
      </c>
      <c r="E9" s="87">
        <f>D9/C9</f>
        <v>0.49320000000000003</v>
      </c>
    </row>
    <row r="10" spans="1:5" ht="24.6" x14ac:dyDescent="0.3">
      <c r="A10" s="88" t="s">
        <v>241</v>
      </c>
      <c r="B10" s="89" t="s">
        <v>242</v>
      </c>
      <c r="C10" s="90">
        <f>C11+C12+C13+C14+C15</f>
        <v>711933</v>
      </c>
      <c r="D10" s="90">
        <f>D11+D12+D13+D14+D15</f>
        <v>351094.55</v>
      </c>
      <c r="E10" s="91">
        <f>D10/C10</f>
        <v>0.49320000000000003</v>
      </c>
    </row>
    <row r="11" spans="1:5" ht="14.4" customHeight="1" x14ac:dyDescent="0.3">
      <c r="A11" s="194" t="s">
        <v>224</v>
      </c>
      <c r="B11" s="195"/>
      <c r="C11" s="92">
        <f>$C$18</f>
        <v>510250</v>
      </c>
      <c r="D11" s="92">
        <f>$D$18</f>
        <v>259323.46</v>
      </c>
      <c r="E11" s="172">
        <f t="shared" ref="E11:E19" si="0">SUM(D11/C11)</f>
        <v>0.50819999999999999</v>
      </c>
    </row>
    <row r="12" spans="1:5" x14ac:dyDescent="0.3">
      <c r="A12" s="194" t="s">
        <v>226</v>
      </c>
      <c r="B12" s="195"/>
      <c r="C12" s="92">
        <f>$C$30</f>
        <v>265</v>
      </c>
      <c r="D12" s="92">
        <f>$D$30</f>
        <v>20.14</v>
      </c>
      <c r="E12" s="172">
        <f t="shared" si="0"/>
        <v>7.5999999999999998E-2</v>
      </c>
    </row>
    <row r="13" spans="1:5" x14ac:dyDescent="0.3">
      <c r="A13" s="194" t="s">
        <v>227</v>
      </c>
      <c r="B13" s="195"/>
      <c r="C13" s="92">
        <f>SUM(C34+C72+C81+C91+C96)</f>
        <v>93090</v>
      </c>
      <c r="D13" s="92">
        <f>SUM(D34+D72+D81+D91+D96)</f>
        <v>59762.62</v>
      </c>
      <c r="E13" s="172">
        <f t="shared" si="0"/>
        <v>0.64200000000000002</v>
      </c>
    </row>
    <row r="14" spans="1:5" x14ac:dyDescent="0.3">
      <c r="A14" s="194" t="s">
        <v>239</v>
      </c>
      <c r="B14" s="195"/>
      <c r="C14" s="92">
        <f>SUM(C76)</f>
        <v>2150</v>
      </c>
      <c r="D14" s="92">
        <f>SUM(D76)</f>
        <v>801.66</v>
      </c>
      <c r="E14" s="172">
        <f t="shared" si="0"/>
        <v>0.37290000000000001</v>
      </c>
    </row>
    <row r="15" spans="1:5" x14ac:dyDescent="0.3">
      <c r="A15" s="194" t="s">
        <v>240</v>
      </c>
      <c r="B15" s="195"/>
      <c r="C15" s="92">
        <f>SUM(C100)</f>
        <v>106178</v>
      </c>
      <c r="D15" s="92">
        <f>SUM(D100)</f>
        <v>31186.67</v>
      </c>
      <c r="E15" s="172">
        <f t="shared" si="0"/>
        <v>0.29370000000000002</v>
      </c>
    </row>
    <row r="16" spans="1:5" x14ac:dyDescent="0.3">
      <c r="A16" s="93">
        <v>4000</v>
      </c>
      <c r="B16" s="94" t="s">
        <v>222</v>
      </c>
      <c r="C16" s="95">
        <f>SUM(C17+C71+C80+C90+C95)</f>
        <v>711933</v>
      </c>
      <c r="D16" s="95">
        <f>SUM(D17+D71+D80+D90+D95)</f>
        <v>351094.55</v>
      </c>
      <c r="E16" s="175">
        <f t="shared" si="0"/>
        <v>0.49320000000000003</v>
      </c>
    </row>
    <row r="17" spans="1:5" x14ac:dyDescent="0.3">
      <c r="A17" s="96" t="s">
        <v>221</v>
      </c>
      <c r="B17" s="97" t="s">
        <v>223</v>
      </c>
      <c r="C17" s="98">
        <f>SUM(C18+C30+C34)</f>
        <v>599491</v>
      </c>
      <c r="D17" s="98">
        <f>SUM(D18+D30+D34)</f>
        <v>317082.09999999998</v>
      </c>
      <c r="E17" s="176">
        <f t="shared" si="0"/>
        <v>0.52890000000000004</v>
      </c>
    </row>
    <row r="18" spans="1:5" x14ac:dyDescent="0.3">
      <c r="A18" s="194" t="s">
        <v>224</v>
      </c>
      <c r="B18" s="195"/>
      <c r="C18" s="92">
        <f>SUM(C19+C27)</f>
        <v>510250</v>
      </c>
      <c r="D18" s="92">
        <f>SUM(D19+D27)</f>
        <v>259323.46</v>
      </c>
      <c r="E18" s="172">
        <f t="shared" si="0"/>
        <v>0.50819999999999999</v>
      </c>
    </row>
    <row r="19" spans="1:5" x14ac:dyDescent="0.3">
      <c r="A19" s="147">
        <v>31</v>
      </c>
      <c r="B19" s="169" t="s">
        <v>64</v>
      </c>
      <c r="C19" s="170">
        <v>464100</v>
      </c>
      <c r="D19" s="170">
        <f>SUM(D20+D23+D25)</f>
        <v>243336.46</v>
      </c>
      <c r="E19" s="173">
        <f t="shared" si="0"/>
        <v>0.52429999999999999</v>
      </c>
    </row>
    <row r="20" spans="1:5" x14ac:dyDescent="0.3">
      <c r="A20" s="146">
        <v>311</v>
      </c>
      <c r="B20" s="100" t="s">
        <v>225</v>
      </c>
      <c r="C20" s="101"/>
      <c r="D20" s="101">
        <f>SUM(D21:D22)</f>
        <v>195039.31</v>
      </c>
      <c r="E20" s="102"/>
    </row>
    <row r="21" spans="1:5" x14ac:dyDescent="0.3">
      <c r="A21" s="147">
        <v>3111</v>
      </c>
      <c r="B21" s="104" t="s">
        <v>66</v>
      </c>
      <c r="C21" s="105" t="s">
        <v>160</v>
      </c>
      <c r="D21" s="105">
        <v>194746.23999999999</v>
      </c>
      <c r="E21" s="106" t="s">
        <v>160</v>
      </c>
    </row>
    <row r="22" spans="1:5" x14ac:dyDescent="0.3">
      <c r="A22" s="147">
        <v>3113</v>
      </c>
      <c r="B22" s="104" t="s">
        <v>212</v>
      </c>
      <c r="C22" s="105" t="s">
        <v>160</v>
      </c>
      <c r="D22" s="105">
        <v>293.07</v>
      </c>
      <c r="E22" s="106" t="s">
        <v>160</v>
      </c>
    </row>
    <row r="23" spans="1:5" x14ac:dyDescent="0.3">
      <c r="A23" s="146">
        <v>312</v>
      </c>
      <c r="B23" s="100" t="s">
        <v>67</v>
      </c>
      <c r="C23" s="101"/>
      <c r="D23" s="101">
        <v>16116.23</v>
      </c>
      <c r="E23" s="102"/>
    </row>
    <row r="24" spans="1:5" x14ac:dyDescent="0.3">
      <c r="A24" s="147">
        <v>3121</v>
      </c>
      <c r="B24" s="104" t="s">
        <v>67</v>
      </c>
      <c r="C24" s="105"/>
      <c r="D24" s="105">
        <v>16116.23</v>
      </c>
      <c r="E24" s="106" t="s">
        <v>160</v>
      </c>
    </row>
    <row r="25" spans="1:5" x14ac:dyDescent="0.3">
      <c r="A25" s="146" t="s">
        <v>36</v>
      </c>
      <c r="B25" s="100" t="s">
        <v>68</v>
      </c>
      <c r="C25" s="101"/>
      <c r="D25" s="101">
        <f>SUM(D26)</f>
        <v>32180.92</v>
      </c>
      <c r="E25" s="102"/>
    </row>
    <row r="26" spans="1:5" x14ac:dyDescent="0.3">
      <c r="A26" s="147" t="s">
        <v>37</v>
      </c>
      <c r="B26" s="104" t="s">
        <v>69</v>
      </c>
      <c r="C26" s="105" t="s">
        <v>160</v>
      </c>
      <c r="D26" s="105">
        <v>32180.92</v>
      </c>
      <c r="E26" s="106" t="s">
        <v>160</v>
      </c>
    </row>
    <row r="27" spans="1:5" x14ac:dyDescent="0.3">
      <c r="A27" s="147">
        <v>32</v>
      </c>
      <c r="B27" s="169" t="s">
        <v>70</v>
      </c>
      <c r="C27" s="170">
        <v>46150</v>
      </c>
      <c r="D27" s="170">
        <f>SUM(D28)</f>
        <v>15987</v>
      </c>
      <c r="E27" s="173">
        <f>SUM(D27/C27)</f>
        <v>0.34639999999999999</v>
      </c>
    </row>
    <row r="28" spans="1:5" x14ac:dyDescent="0.3">
      <c r="A28" s="146" t="s">
        <v>39</v>
      </c>
      <c r="B28" s="100" t="s">
        <v>71</v>
      </c>
      <c r="C28" s="171"/>
      <c r="D28" s="101">
        <f>SUM(D29)</f>
        <v>15987</v>
      </c>
      <c r="E28" s="102"/>
    </row>
    <row r="29" spans="1:5" x14ac:dyDescent="0.3">
      <c r="A29" s="147" t="s">
        <v>41</v>
      </c>
      <c r="B29" s="104" t="s">
        <v>73</v>
      </c>
      <c r="C29" s="105" t="s">
        <v>160</v>
      </c>
      <c r="D29" s="105">
        <v>15987</v>
      </c>
      <c r="E29" s="106" t="s">
        <v>160</v>
      </c>
    </row>
    <row r="30" spans="1:5" x14ac:dyDescent="0.3">
      <c r="A30" s="194" t="s">
        <v>226</v>
      </c>
      <c r="B30" s="195"/>
      <c r="C30" s="92">
        <f>SUM(C31+C44)</f>
        <v>265</v>
      </c>
      <c r="D30" s="92">
        <f>SUM(D31)</f>
        <v>20.14</v>
      </c>
      <c r="E30" s="172">
        <f>SUM(D30/C30)</f>
        <v>7.5999999999999998E-2</v>
      </c>
    </row>
    <row r="31" spans="1:5" x14ac:dyDescent="0.3">
      <c r="A31" s="147">
        <v>32</v>
      </c>
      <c r="B31" s="169" t="s">
        <v>70</v>
      </c>
      <c r="C31" s="170">
        <v>265</v>
      </c>
      <c r="D31" s="171">
        <f>SUM(D32)</f>
        <v>20.14</v>
      </c>
      <c r="E31" s="173">
        <f>SUM(D31/C31)</f>
        <v>7.5999999999999998E-2</v>
      </c>
    </row>
    <row r="32" spans="1:5" x14ac:dyDescent="0.3">
      <c r="A32" s="146">
        <v>322</v>
      </c>
      <c r="B32" s="100" t="s">
        <v>75</v>
      </c>
      <c r="C32" s="171"/>
      <c r="D32" s="101">
        <f>SUM(D33)</f>
        <v>20.14</v>
      </c>
      <c r="E32" s="102"/>
    </row>
    <row r="33" spans="1:5" x14ac:dyDescent="0.3">
      <c r="A33" s="147">
        <v>3223</v>
      </c>
      <c r="B33" s="104" t="s">
        <v>78</v>
      </c>
      <c r="C33" s="105" t="s">
        <v>160</v>
      </c>
      <c r="D33" s="105">
        <v>20.14</v>
      </c>
      <c r="E33" s="106" t="s">
        <v>160</v>
      </c>
    </row>
    <row r="34" spans="1:5" x14ac:dyDescent="0.3">
      <c r="A34" s="194" t="s">
        <v>227</v>
      </c>
      <c r="B34" s="195"/>
      <c r="C34" s="92">
        <f>SUM(C35+C40+C68+C65)</f>
        <v>88976</v>
      </c>
      <c r="D34" s="92">
        <f>SUM(D35+D40+D68)</f>
        <v>57738.5</v>
      </c>
      <c r="E34" s="172">
        <f>SUM(D34/C34)</f>
        <v>0.64890000000000003</v>
      </c>
    </row>
    <row r="35" spans="1:5" x14ac:dyDescent="0.3">
      <c r="A35" s="147">
        <v>31</v>
      </c>
      <c r="B35" s="169" t="s">
        <v>64</v>
      </c>
      <c r="C35" s="170">
        <v>0</v>
      </c>
      <c r="D35" s="170">
        <f>SUM(D36+D38)</f>
        <v>420.51</v>
      </c>
      <c r="E35" s="173">
        <v>0</v>
      </c>
    </row>
    <row r="36" spans="1:5" x14ac:dyDescent="0.3">
      <c r="A36" s="146">
        <v>311</v>
      </c>
      <c r="B36" s="100" t="s">
        <v>225</v>
      </c>
      <c r="C36" s="101"/>
      <c r="D36" s="101">
        <f>SUM(D37)</f>
        <v>360.96</v>
      </c>
      <c r="E36" s="102"/>
    </row>
    <row r="37" spans="1:5" x14ac:dyDescent="0.3">
      <c r="A37" s="147">
        <v>3111</v>
      </c>
      <c r="B37" s="104" t="s">
        <v>66</v>
      </c>
      <c r="C37" s="105" t="s">
        <v>160</v>
      </c>
      <c r="D37" s="105">
        <v>360.96</v>
      </c>
      <c r="E37" s="106" t="s">
        <v>160</v>
      </c>
    </row>
    <row r="38" spans="1:5" x14ac:dyDescent="0.3">
      <c r="A38" s="146" t="s">
        <v>36</v>
      </c>
      <c r="B38" s="100" t="s">
        <v>68</v>
      </c>
      <c r="C38" s="101"/>
      <c r="D38" s="101">
        <f>SUM(D39)</f>
        <v>59.55</v>
      </c>
      <c r="E38" s="102"/>
    </row>
    <row r="39" spans="1:5" x14ac:dyDescent="0.3">
      <c r="A39" s="147" t="s">
        <v>37</v>
      </c>
      <c r="B39" s="104" t="s">
        <v>69</v>
      </c>
      <c r="C39" s="105" t="s">
        <v>160</v>
      </c>
      <c r="D39" s="105">
        <v>59.55</v>
      </c>
      <c r="E39" s="106" t="s">
        <v>160</v>
      </c>
    </row>
    <row r="40" spans="1:5" x14ac:dyDescent="0.3">
      <c r="A40" s="147">
        <v>32</v>
      </c>
      <c r="B40" s="169" t="s">
        <v>70</v>
      </c>
      <c r="C40" s="170">
        <v>84331</v>
      </c>
      <c r="D40" s="170">
        <f>SUM(D41+D44+D51+D60+D66)</f>
        <v>56897.34</v>
      </c>
      <c r="E40" s="173">
        <f>SUM(D40/C40)</f>
        <v>0.67469999999999997</v>
      </c>
    </row>
    <row r="41" spans="1:5" x14ac:dyDescent="0.3">
      <c r="A41" s="99" t="s">
        <v>39</v>
      </c>
      <c r="B41" s="100" t="s">
        <v>71</v>
      </c>
      <c r="C41" s="101">
        <v>0</v>
      </c>
      <c r="D41" s="101">
        <f>SUM(D42:D43)</f>
        <v>796.78</v>
      </c>
      <c r="E41" s="173"/>
    </row>
    <row r="42" spans="1:5" x14ac:dyDescent="0.3">
      <c r="A42" s="103" t="s">
        <v>40</v>
      </c>
      <c r="B42" s="104" t="s">
        <v>72</v>
      </c>
      <c r="C42" s="105" t="s">
        <v>160</v>
      </c>
      <c r="D42" s="105">
        <v>100</v>
      </c>
      <c r="E42" s="106" t="s">
        <v>160</v>
      </c>
    </row>
    <row r="43" spans="1:5" x14ac:dyDescent="0.3">
      <c r="A43" s="103" t="s">
        <v>42</v>
      </c>
      <c r="B43" s="104" t="s">
        <v>74</v>
      </c>
      <c r="C43" s="105" t="s">
        <v>160</v>
      </c>
      <c r="D43" s="105">
        <v>696.78</v>
      </c>
      <c r="E43" s="106" t="s">
        <v>160</v>
      </c>
    </row>
    <row r="44" spans="1:5" x14ac:dyDescent="0.3">
      <c r="A44" s="99" t="s">
        <v>43</v>
      </c>
      <c r="B44" s="100" t="s">
        <v>75</v>
      </c>
      <c r="C44" s="101">
        <v>0</v>
      </c>
      <c r="D44" s="101">
        <f>SUM(D45:D50)</f>
        <v>46027.07</v>
      </c>
      <c r="E44" s="102"/>
    </row>
    <row r="45" spans="1:5" x14ac:dyDescent="0.3">
      <c r="A45" s="103" t="s">
        <v>44</v>
      </c>
      <c r="B45" s="104" t="s">
        <v>76</v>
      </c>
      <c r="C45" s="105" t="s">
        <v>160</v>
      </c>
      <c r="D45" s="105">
        <v>8584</v>
      </c>
      <c r="E45" s="106" t="s">
        <v>160</v>
      </c>
    </row>
    <row r="46" spans="1:5" x14ac:dyDescent="0.3">
      <c r="A46" s="103" t="s">
        <v>45</v>
      </c>
      <c r="B46" s="104" t="s">
        <v>77</v>
      </c>
      <c r="C46" s="105" t="s">
        <v>160</v>
      </c>
      <c r="D46" s="105">
        <v>22839.84</v>
      </c>
      <c r="E46" s="106" t="s">
        <v>160</v>
      </c>
    </row>
    <row r="47" spans="1:5" x14ac:dyDescent="0.3">
      <c r="A47" s="103" t="s">
        <v>46</v>
      </c>
      <c r="B47" s="104" t="s">
        <v>78</v>
      </c>
      <c r="C47" s="105" t="s">
        <v>160</v>
      </c>
      <c r="D47" s="105">
        <v>10108.06</v>
      </c>
      <c r="E47" s="106" t="s">
        <v>160</v>
      </c>
    </row>
    <row r="48" spans="1:5" x14ac:dyDescent="0.3">
      <c r="A48" s="103" t="s">
        <v>47</v>
      </c>
      <c r="B48" s="104" t="s">
        <v>79</v>
      </c>
      <c r="C48" s="105" t="s">
        <v>160</v>
      </c>
      <c r="D48" s="105">
        <v>3773.22</v>
      </c>
      <c r="E48" s="106" t="s">
        <v>160</v>
      </c>
    </row>
    <row r="49" spans="1:5" x14ac:dyDescent="0.3">
      <c r="A49" s="103" t="s">
        <v>48</v>
      </c>
      <c r="B49" s="104" t="s">
        <v>80</v>
      </c>
      <c r="C49" s="105" t="s">
        <v>160</v>
      </c>
      <c r="D49" s="105">
        <v>593.87</v>
      </c>
      <c r="E49" s="106" t="s">
        <v>160</v>
      </c>
    </row>
    <row r="50" spans="1:5" x14ac:dyDescent="0.3">
      <c r="A50" s="103" t="s">
        <v>49</v>
      </c>
      <c r="B50" s="104" t="s">
        <v>161</v>
      </c>
      <c r="C50" s="105" t="s">
        <v>160</v>
      </c>
      <c r="D50" s="105">
        <v>128.08000000000001</v>
      </c>
      <c r="E50" s="106" t="s">
        <v>160</v>
      </c>
    </row>
    <row r="51" spans="1:5" x14ac:dyDescent="0.3">
      <c r="A51" s="99" t="s">
        <v>50</v>
      </c>
      <c r="B51" s="100" t="s">
        <v>82</v>
      </c>
      <c r="C51" s="101">
        <v>0</v>
      </c>
      <c r="D51" s="101">
        <f>SUM(D52:D59)</f>
        <v>7427.83</v>
      </c>
      <c r="E51" s="102"/>
    </row>
    <row r="52" spans="1:5" x14ac:dyDescent="0.3">
      <c r="A52" s="103" t="s">
        <v>51</v>
      </c>
      <c r="B52" s="104" t="s">
        <v>83</v>
      </c>
      <c r="C52" s="105" t="s">
        <v>160</v>
      </c>
      <c r="D52" s="105">
        <v>957.61</v>
      </c>
      <c r="E52" s="106" t="s">
        <v>160</v>
      </c>
    </row>
    <row r="53" spans="1:5" x14ac:dyDescent="0.3">
      <c r="A53" s="103" t="s">
        <v>52</v>
      </c>
      <c r="B53" s="104" t="s">
        <v>84</v>
      </c>
      <c r="C53" s="105" t="s">
        <v>160</v>
      </c>
      <c r="D53" s="105">
        <v>890.51</v>
      </c>
      <c r="E53" s="106" t="s">
        <v>160</v>
      </c>
    </row>
    <row r="54" spans="1:5" x14ac:dyDescent="0.3">
      <c r="A54" s="147">
        <v>3233</v>
      </c>
      <c r="B54" s="104" t="s">
        <v>206</v>
      </c>
      <c r="C54" s="105" t="s">
        <v>160</v>
      </c>
      <c r="D54" s="105">
        <v>410.67</v>
      </c>
      <c r="E54" s="106" t="s">
        <v>160</v>
      </c>
    </row>
    <row r="55" spans="1:5" x14ac:dyDescent="0.3">
      <c r="A55" s="103" t="s">
        <v>53</v>
      </c>
      <c r="B55" s="104" t="s">
        <v>85</v>
      </c>
      <c r="C55" s="105" t="s">
        <v>160</v>
      </c>
      <c r="D55" s="105">
        <v>1853.25</v>
      </c>
      <c r="E55" s="106" t="s">
        <v>160</v>
      </c>
    </row>
    <row r="56" spans="1:5" x14ac:dyDescent="0.3">
      <c r="A56" s="103" t="s">
        <v>54</v>
      </c>
      <c r="B56" s="104" t="s">
        <v>86</v>
      </c>
      <c r="C56" s="105" t="s">
        <v>160</v>
      </c>
      <c r="D56" s="105">
        <v>1209.5</v>
      </c>
      <c r="E56" s="106" t="s">
        <v>160</v>
      </c>
    </row>
    <row r="57" spans="1:5" x14ac:dyDescent="0.3">
      <c r="A57" s="103" t="s">
        <v>170</v>
      </c>
      <c r="B57" s="104" t="s">
        <v>179</v>
      </c>
      <c r="C57" s="105" t="s">
        <v>160</v>
      </c>
      <c r="D57" s="105">
        <v>901.43</v>
      </c>
      <c r="E57" s="106" t="s">
        <v>160</v>
      </c>
    </row>
    <row r="58" spans="1:5" x14ac:dyDescent="0.3">
      <c r="A58" s="103" t="s">
        <v>156</v>
      </c>
      <c r="B58" s="104" t="s">
        <v>157</v>
      </c>
      <c r="C58" s="105" t="s">
        <v>160</v>
      </c>
      <c r="D58" s="105">
        <v>1089.8599999999999</v>
      </c>
      <c r="E58" s="106" t="s">
        <v>160</v>
      </c>
    </row>
    <row r="59" spans="1:5" x14ac:dyDescent="0.3">
      <c r="A59" s="103" t="s">
        <v>55</v>
      </c>
      <c r="B59" s="104" t="s">
        <v>87</v>
      </c>
      <c r="C59" s="105" t="s">
        <v>160</v>
      </c>
      <c r="D59" s="105">
        <v>115</v>
      </c>
      <c r="E59" s="106" t="s">
        <v>160</v>
      </c>
    </row>
    <row r="60" spans="1:5" x14ac:dyDescent="0.3">
      <c r="A60" s="99" t="s">
        <v>56</v>
      </c>
      <c r="B60" s="100" t="s">
        <v>88</v>
      </c>
      <c r="C60" s="101">
        <v>0</v>
      </c>
      <c r="D60" s="101">
        <f>SUM(D61:D64)</f>
        <v>2109.0300000000002</v>
      </c>
      <c r="E60" s="102"/>
    </row>
    <row r="61" spans="1:5" x14ac:dyDescent="0.3">
      <c r="A61" s="103" t="s">
        <v>57</v>
      </c>
      <c r="B61" s="104" t="s">
        <v>89</v>
      </c>
      <c r="C61" s="105" t="s">
        <v>160</v>
      </c>
      <c r="D61" s="105">
        <v>254.03</v>
      </c>
      <c r="E61" s="106" t="s">
        <v>160</v>
      </c>
    </row>
    <row r="62" spans="1:5" x14ac:dyDescent="0.3">
      <c r="A62" s="103" t="s">
        <v>58</v>
      </c>
      <c r="B62" s="104" t="s">
        <v>90</v>
      </c>
      <c r="C62" s="105" t="s">
        <v>160</v>
      </c>
      <c r="D62" s="105">
        <v>1422</v>
      </c>
      <c r="E62" s="106" t="s">
        <v>160</v>
      </c>
    </row>
    <row r="63" spans="1:5" x14ac:dyDescent="0.3">
      <c r="A63" s="103" t="s">
        <v>172</v>
      </c>
      <c r="B63" s="104" t="s">
        <v>173</v>
      </c>
      <c r="C63" s="105" t="s">
        <v>160</v>
      </c>
      <c r="D63" s="105">
        <v>224</v>
      </c>
      <c r="E63" s="106" t="s">
        <v>160</v>
      </c>
    </row>
    <row r="64" spans="1:5" x14ac:dyDescent="0.3">
      <c r="A64" s="103" t="s">
        <v>180</v>
      </c>
      <c r="B64" s="104" t="s">
        <v>181</v>
      </c>
      <c r="C64" s="105" t="s">
        <v>160</v>
      </c>
      <c r="D64" s="105">
        <v>209</v>
      </c>
      <c r="E64" s="106" t="s">
        <v>160</v>
      </c>
    </row>
    <row r="65" spans="1:5" x14ac:dyDescent="0.3">
      <c r="A65" s="147">
        <v>34</v>
      </c>
      <c r="B65" s="169" t="s">
        <v>91</v>
      </c>
      <c r="C65" s="170">
        <v>929</v>
      </c>
      <c r="D65" s="170">
        <f>SUM(D66)</f>
        <v>536.63</v>
      </c>
      <c r="E65" s="173">
        <f>SUM(D65/C65)</f>
        <v>0.5776</v>
      </c>
    </row>
    <row r="66" spans="1:5" x14ac:dyDescent="0.3">
      <c r="A66" s="99" t="s">
        <v>61</v>
      </c>
      <c r="B66" s="100" t="s">
        <v>92</v>
      </c>
      <c r="C66" s="101">
        <v>0</v>
      </c>
      <c r="D66" s="101">
        <f>SUM(D67:D67)</f>
        <v>536.63</v>
      </c>
      <c r="E66" s="102"/>
    </row>
    <row r="67" spans="1:5" x14ac:dyDescent="0.3">
      <c r="A67" s="103" t="s">
        <v>62</v>
      </c>
      <c r="B67" s="104" t="s">
        <v>93</v>
      </c>
      <c r="C67" s="105" t="s">
        <v>160</v>
      </c>
      <c r="D67" s="105">
        <v>536.63</v>
      </c>
      <c r="E67" s="106" t="s">
        <v>160</v>
      </c>
    </row>
    <row r="68" spans="1:5" x14ac:dyDescent="0.3">
      <c r="A68" s="147">
        <v>42</v>
      </c>
      <c r="B68" s="169" t="s">
        <v>100</v>
      </c>
      <c r="C68" s="170">
        <v>3716</v>
      </c>
      <c r="D68" s="170">
        <f>SUM(D69)</f>
        <v>420.65</v>
      </c>
      <c r="E68" s="173">
        <f>SUM(D68/C68)</f>
        <v>0.1132</v>
      </c>
    </row>
    <row r="69" spans="1:5" x14ac:dyDescent="0.3">
      <c r="A69" s="99" t="s">
        <v>96</v>
      </c>
      <c r="B69" s="100" t="s">
        <v>100</v>
      </c>
      <c r="C69" s="101">
        <v>0</v>
      </c>
      <c r="D69" s="101">
        <f>SUM(D70:D70)</f>
        <v>420.65</v>
      </c>
      <c r="E69" s="102"/>
    </row>
    <row r="70" spans="1:5" x14ac:dyDescent="0.3">
      <c r="A70" s="147">
        <v>4227</v>
      </c>
      <c r="B70" s="104" t="s">
        <v>101</v>
      </c>
      <c r="C70" s="105" t="s">
        <v>160</v>
      </c>
      <c r="D70" s="105">
        <v>420.65</v>
      </c>
      <c r="E70" s="106" t="s">
        <v>160</v>
      </c>
    </row>
    <row r="71" spans="1:5" x14ac:dyDescent="0.3">
      <c r="A71" s="96" t="s">
        <v>228</v>
      </c>
      <c r="B71" s="97" t="s">
        <v>229</v>
      </c>
      <c r="C71" s="98">
        <f>SUM(C72+C76)</f>
        <v>2150</v>
      </c>
      <c r="D71" s="98">
        <f>SUM(D72+D76)</f>
        <v>2179.6</v>
      </c>
      <c r="E71" s="174">
        <f>SUM(D71/C71)</f>
        <v>1.0138</v>
      </c>
    </row>
    <row r="72" spans="1:5" x14ac:dyDescent="0.3">
      <c r="A72" s="194" t="s">
        <v>227</v>
      </c>
      <c r="B72" s="195"/>
      <c r="C72" s="92">
        <f>SUM(C73)</f>
        <v>0</v>
      </c>
      <c r="D72" s="92">
        <f>SUM(D73)</f>
        <v>1377.94</v>
      </c>
      <c r="E72" s="172"/>
    </row>
    <row r="73" spans="1:5" x14ac:dyDescent="0.3">
      <c r="A73" s="147">
        <v>32</v>
      </c>
      <c r="B73" s="169" t="s">
        <v>70</v>
      </c>
      <c r="C73" s="170">
        <v>0</v>
      </c>
      <c r="D73" s="171">
        <f>SUM(D74)</f>
        <v>1377.94</v>
      </c>
      <c r="E73" s="173"/>
    </row>
    <row r="74" spans="1:5" x14ac:dyDescent="0.3">
      <c r="A74" s="99" t="s">
        <v>43</v>
      </c>
      <c r="B74" s="100" t="s">
        <v>75</v>
      </c>
      <c r="C74" s="101"/>
      <c r="D74" s="101">
        <f>SUM(D75)</f>
        <v>1377.94</v>
      </c>
      <c r="E74" s="102"/>
    </row>
    <row r="75" spans="1:5" x14ac:dyDescent="0.3">
      <c r="A75" s="103" t="s">
        <v>44</v>
      </c>
      <c r="B75" s="104" t="s">
        <v>76</v>
      </c>
      <c r="C75" s="105" t="s">
        <v>160</v>
      </c>
      <c r="D75" s="105">
        <v>1377.94</v>
      </c>
      <c r="E75" s="106" t="s">
        <v>160</v>
      </c>
    </row>
    <row r="76" spans="1:5" x14ac:dyDescent="0.3">
      <c r="A76" s="194" t="s">
        <v>230</v>
      </c>
      <c r="B76" s="195"/>
      <c r="C76" s="92">
        <f>SUM(C77)</f>
        <v>2150</v>
      </c>
      <c r="D76" s="92">
        <f>SUM(D77)</f>
        <v>801.66</v>
      </c>
      <c r="E76" s="172">
        <f>SUM(D76/C76)</f>
        <v>0.37290000000000001</v>
      </c>
    </row>
    <row r="77" spans="1:5" x14ac:dyDescent="0.3">
      <c r="A77" s="147">
        <v>32</v>
      </c>
      <c r="B77" s="169" t="s">
        <v>70</v>
      </c>
      <c r="C77" s="170">
        <v>2150</v>
      </c>
      <c r="D77" s="171">
        <f>SUM(D78)</f>
        <v>801.66</v>
      </c>
      <c r="E77" s="173">
        <f>SUM(D77/C77)</f>
        <v>0.37290000000000001</v>
      </c>
    </row>
    <row r="78" spans="1:5" x14ac:dyDescent="0.3">
      <c r="A78" s="99" t="s">
        <v>43</v>
      </c>
      <c r="B78" s="100" t="s">
        <v>75</v>
      </c>
      <c r="C78" s="101"/>
      <c r="D78" s="101">
        <f>SUM(D79)</f>
        <v>801.66</v>
      </c>
      <c r="E78" s="102"/>
    </row>
    <row r="79" spans="1:5" x14ac:dyDescent="0.3">
      <c r="A79" s="103" t="s">
        <v>44</v>
      </c>
      <c r="B79" s="104" t="s">
        <v>76</v>
      </c>
      <c r="C79" s="105" t="s">
        <v>160</v>
      </c>
      <c r="D79" s="105">
        <v>801.66</v>
      </c>
      <c r="E79" s="106" t="s">
        <v>160</v>
      </c>
    </row>
    <row r="80" spans="1:5" x14ac:dyDescent="0.3">
      <c r="A80" s="96" t="s">
        <v>231</v>
      </c>
      <c r="B80" s="97" t="s">
        <v>232</v>
      </c>
      <c r="C80" s="98">
        <f>SUM(C82+C87)</f>
        <v>2787</v>
      </c>
      <c r="D80" s="98">
        <f>SUM(D81)</f>
        <v>402.29</v>
      </c>
      <c r="E80" s="174">
        <f>SUM(D80/C80)</f>
        <v>0.14430000000000001</v>
      </c>
    </row>
    <row r="81" spans="1:5" x14ac:dyDescent="0.3">
      <c r="A81" s="194" t="s">
        <v>227</v>
      </c>
      <c r="B81" s="195"/>
      <c r="C81" s="92">
        <f>SUM(C82+C87)</f>
        <v>2787</v>
      </c>
      <c r="D81" s="92">
        <f>SUM(D82+D87)</f>
        <v>402.29</v>
      </c>
      <c r="E81" s="172"/>
    </row>
    <row r="82" spans="1:5" x14ac:dyDescent="0.3">
      <c r="A82" s="147">
        <v>31</v>
      </c>
      <c r="B82" s="169" t="s">
        <v>64</v>
      </c>
      <c r="C82" s="170">
        <v>0</v>
      </c>
      <c r="D82" s="170">
        <f>SUM(D83+D85)</f>
        <v>280.33999999999997</v>
      </c>
      <c r="E82" s="173"/>
    </row>
    <row r="83" spans="1:5" x14ac:dyDescent="0.3">
      <c r="A83" s="146">
        <v>311</v>
      </c>
      <c r="B83" s="100" t="s">
        <v>225</v>
      </c>
      <c r="C83" s="101"/>
      <c r="D83" s="101">
        <f>SUM(D84:D84)</f>
        <v>240.64</v>
      </c>
      <c r="E83" s="102"/>
    </row>
    <row r="84" spans="1:5" x14ac:dyDescent="0.3">
      <c r="A84" s="147">
        <v>3111</v>
      </c>
      <c r="B84" s="104" t="s">
        <v>66</v>
      </c>
      <c r="C84" s="105" t="s">
        <v>160</v>
      </c>
      <c r="D84" s="105">
        <v>240.64</v>
      </c>
      <c r="E84" s="106" t="s">
        <v>160</v>
      </c>
    </row>
    <row r="85" spans="1:5" x14ac:dyDescent="0.3">
      <c r="A85" s="146" t="s">
        <v>36</v>
      </c>
      <c r="B85" s="100" t="s">
        <v>68</v>
      </c>
      <c r="C85" s="101"/>
      <c r="D85" s="101">
        <f>SUM(D86)</f>
        <v>39.700000000000003</v>
      </c>
      <c r="E85" s="102"/>
    </row>
    <row r="86" spans="1:5" x14ac:dyDescent="0.3">
      <c r="A86" s="147" t="s">
        <v>37</v>
      </c>
      <c r="B86" s="104" t="s">
        <v>69</v>
      </c>
      <c r="C86" s="105" t="s">
        <v>160</v>
      </c>
      <c r="D86" s="105">
        <v>39.700000000000003</v>
      </c>
      <c r="E86" s="106" t="s">
        <v>160</v>
      </c>
    </row>
    <row r="87" spans="1:5" x14ac:dyDescent="0.3">
      <c r="A87" s="147">
        <v>32</v>
      </c>
      <c r="B87" s="169" t="s">
        <v>70</v>
      </c>
      <c r="C87" s="170">
        <v>2787</v>
      </c>
      <c r="D87" s="170">
        <f>SUM(D88)</f>
        <v>121.95</v>
      </c>
      <c r="E87" s="173">
        <f>SUM(D87/C87)</f>
        <v>4.3799999999999999E-2</v>
      </c>
    </row>
    <row r="88" spans="1:5" x14ac:dyDescent="0.3">
      <c r="A88" s="146">
        <v>323</v>
      </c>
      <c r="B88" s="100" t="s">
        <v>179</v>
      </c>
      <c r="C88" s="171"/>
      <c r="D88" s="101">
        <f>SUM(D89)</f>
        <v>121.95</v>
      </c>
      <c r="E88" s="102"/>
    </row>
    <row r="89" spans="1:5" x14ac:dyDescent="0.3">
      <c r="A89" s="147">
        <v>3237</v>
      </c>
      <c r="B89" s="104" t="s">
        <v>179</v>
      </c>
      <c r="C89" s="105" t="s">
        <v>160</v>
      </c>
      <c r="D89" s="105">
        <v>121.95</v>
      </c>
      <c r="E89" s="106" t="s">
        <v>160</v>
      </c>
    </row>
    <row r="90" spans="1:5" x14ac:dyDescent="0.3">
      <c r="A90" s="96" t="s">
        <v>233</v>
      </c>
      <c r="B90" s="97" t="s">
        <v>234</v>
      </c>
      <c r="C90" s="98">
        <f>SUM(C92)</f>
        <v>1327</v>
      </c>
      <c r="D90" s="98">
        <f>SUM(D92)</f>
        <v>0</v>
      </c>
      <c r="E90" s="174">
        <f>SUM(D90/C90)</f>
        <v>0</v>
      </c>
    </row>
    <row r="91" spans="1:5" x14ac:dyDescent="0.3">
      <c r="A91" s="194" t="s">
        <v>227</v>
      </c>
      <c r="B91" s="195"/>
      <c r="C91" s="92">
        <f>SUM(C92)</f>
        <v>1327</v>
      </c>
      <c r="D91" s="92">
        <f>SUM(D92)</f>
        <v>0</v>
      </c>
      <c r="E91" s="172"/>
    </row>
    <row r="92" spans="1:5" x14ac:dyDescent="0.3">
      <c r="A92" s="147">
        <v>32</v>
      </c>
      <c r="B92" s="169" t="s">
        <v>70</v>
      </c>
      <c r="C92" s="170">
        <v>1327</v>
      </c>
      <c r="D92" s="170">
        <f>SUM(D93)</f>
        <v>0</v>
      </c>
      <c r="E92" s="173">
        <f>SUM(D92/C92)</f>
        <v>0</v>
      </c>
    </row>
    <row r="93" spans="1:5" x14ac:dyDescent="0.3">
      <c r="A93" s="146">
        <v>323</v>
      </c>
      <c r="B93" s="100" t="s">
        <v>179</v>
      </c>
      <c r="C93" s="171"/>
      <c r="D93" s="101">
        <f>SUM(D94)</f>
        <v>0</v>
      </c>
      <c r="E93" s="102"/>
    </row>
    <row r="94" spans="1:5" x14ac:dyDescent="0.3">
      <c r="A94" s="147">
        <v>3237</v>
      </c>
      <c r="B94" s="104" t="s">
        <v>179</v>
      </c>
      <c r="C94" s="105" t="s">
        <v>160</v>
      </c>
      <c r="D94" s="105">
        <v>0</v>
      </c>
      <c r="E94" s="106" t="s">
        <v>160</v>
      </c>
    </row>
    <row r="95" spans="1:5" x14ac:dyDescent="0.3">
      <c r="A95" s="96" t="s">
        <v>235</v>
      </c>
      <c r="B95" s="97" t="s">
        <v>236</v>
      </c>
      <c r="C95" s="98">
        <f>SUM(C96+C100)</f>
        <v>106178</v>
      </c>
      <c r="D95" s="98">
        <f>SUM(D96+D100)</f>
        <v>31430.560000000001</v>
      </c>
      <c r="E95" s="174">
        <v>0</v>
      </c>
    </row>
    <row r="96" spans="1:5" x14ac:dyDescent="0.3">
      <c r="A96" s="194" t="s">
        <v>227</v>
      </c>
      <c r="B96" s="195"/>
      <c r="C96" s="92">
        <f>SUM(C97)</f>
        <v>0</v>
      </c>
      <c r="D96" s="92">
        <f>SUM(D97)</f>
        <v>243.89</v>
      </c>
      <c r="E96" s="172"/>
    </row>
    <row r="97" spans="1:5" x14ac:dyDescent="0.3">
      <c r="A97" s="147">
        <v>32</v>
      </c>
      <c r="B97" s="169" t="s">
        <v>70</v>
      </c>
      <c r="C97" s="170">
        <v>0</v>
      </c>
      <c r="D97" s="170">
        <f>SUM(D98)</f>
        <v>243.89</v>
      </c>
      <c r="E97" s="173">
        <v>0</v>
      </c>
    </row>
    <row r="98" spans="1:5" x14ac:dyDescent="0.3">
      <c r="A98" s="146">
        <v>323</v>
      </c>
      <c r="B98" s="100" t="s">
        <v>179</v>
      </c>
      <c r="C98" s="171"/>
      <c r="D98" s="101">
        <f>SUM(D99)</f>
        <v>243.89</v>
      </c>
      <c r="E98" s="102"/>
    </row>
    <row r="99" spans="1:5" x14ac:dyDescent="0.3">
      <c r="A99" s="147">
        <v>3237</v>
      </c>
      <c r="B99" s="104" t="s">
        <v>179</v>
      </c>
      <c r="C99" s="105" t="s">
        <v>160</v>
      </c>
      <c r="D99" s="105">
        <v>243.89</v>
      </c>
      <c r="E99" s="106" t="s">
        <v>160</v>
      </c>
    </row>
    <row r="100" spans="1:5" x14ac:dyDescent="0.3">
      <c r="A100" s="194" t="s">
        <v>237</v>
      </c>
      <c r="B100" s="195"/>
      <c r="C100" s="92">
        <f>SUM(C101+C106+C134+C114)</f>
        <v>106178</v>
      </c>
      <c r="D100" s="92">
        <f>SUM(D101+D106+D134)</f>
        <v>31186.67</v>
      </c>
      <c r="E100" s="172">
        <f>SUM(D100/C100)</f>
        <v>0.29370000000000002</v>
      </c>
    </row>
    <row r="101" spans="1:5" x14ac:dyDescent="0.3">
      <c r="A101" s="147">
        <v>31</v>
      </c>
      <c r="B101" s="169" t="s">
        <v>64</v>
      </c>
      <c r="C101" s="170">
        <v>61849</v>
      </c>
      <c r="D101" s="170">
        <f>SUM(D102+D104)</f>
        <v>27178.83</v>
      </c>
      <c r="E101" s="173">
        <f>SUM(D101/C101)</f>
        <v>0.43940000000000001</v>
      </c>
    </row>
    <row r="102" spans="1:5" x14ac:dyDescent="0.3">
      <c r="A102" s="146">
        <v>311</v>
      </c>
      <c r="B102" s="100" t="s">
        <v>225</v>
      </c>
      <c r="C102" s="101"/>
      <c r="D102" s="101">
        <f>SUM(D103)</f>
        <v>23328.95</v>
      </c>
      <c r="E102" s="102"/>
    </row>
    <row r="103" spans="1:5" x14ac:dyDescent="0.3">
      <c r="A103" s="147">
        <v>3111</v>
      </c>
      <c r="B103" s="104" t="s">
        <v>66</v>
      </c>
      <c r="C103" s="105" t="s">
        <v>160</v>
      </c>
      <c r="D103" s="105">
        <v>23328.95</v>
      </c>
      <c r="E103" s="106" t="s">
        <v>160</v>
      </c>
    </row>
    <row r="104" spans="1:5" x14ac:dyDescent="0.3">
      <c r="A104" s="146" t="s">
        <v>36</v>
      </c>
      <c r="B104" s="100" t="s">
        <v>68</v>
      </c>
      <c r="C104" s="101"/>
      <c r="D104" s="101">
        <f>SUM(D105)</f>
        <v>3849.88</v>
      </c>
      <c r="E104" s="102"/>
    </row>
    <row r="105" spans="1:5" x14ac:dyDescent="0.3">
      <c r="A105" s="147" t="s">
        <v>37</v>
      </c>
      <c r="B105" s="104" t="s">
        <v>69</v>
      </c>
      <c r="C105" s="105" t="s">
        <v>160</v>
      </c>
      <c r="D105" s="105">
        <v>3849.88</v>
      </c>
      <c r="E105" s="106" t="s">
        <v>160</v>
      </c>
    </row>
    <row r="106" spans="1:5" x14ac:dyDescent="0.3">
      <c r="A106" s="147">
        <v>32</v>
      </c>
      <c r="B106" s="169" t="s">
        <v>70</v>
      </c>
      <c r="C106" s="170">
        <v>11149</v>
      </c>
      <c r="D106" s="170">
        <f>SUM(D107+D109+D112+D115)</f>
        <v>4007.84</v>
      </c>
      <c r="E106" s="173">
        <f>SUM(D106/C106)</f>
        <v>0.35949999999999999</v>
      </c>
    </row>
    <row r="107" spans="1:5" x14ac:dyDescent="0.3">
      <c r="A107" s="99" t="s">
        <v>39</v>
      </c>
      <c r="B107" s="100" t="s">
        <v>71</v>
      </c>
      <c r="C107" s="101"/>
      <c r="D107" s="101">
        <f>SUM(D108:D108)</f>
        <v>2463.4</v>
      </c>
      <c r="E107" s="173"/>
    </row>
    <row r="108" spans="1:5" x14ac:dyDescent="0.3">
      <c r="A108" s="147">
        <v>3212</v>
      </c>
      <c r="B108" s="104" t="s">
        <v>238</v>
      </c>
      <c r="C108" s="105" t="s">
        <v>160</v>
      </c>
      <c r="D108" s="105">
        <v>2463.4</v>
      </c>
      <c r="E108" s="106" t="s">
        <v>160</v>
      </c>
    </row>
    <row r="109" spans="1:5" x14ac:dyDescent="0.3">
      <c r="A109" s="99" t="s">
        <v>43</v>
      </c>
      <c r="B109" s="100" t="s">
        <v>75</v>
      </c>
      <c r="C109" s="101"/>
      <c r="D109" s="101">
        <f>SUM(D110:D111)</f>
        <v>690.84</v>
      </c>
      <c r="E109" s="102"/>
    </row>
    <row r="110" spans="1:5" x14ac:dyDescent="0.3">
      <c r="A110" s="103" t="s">
        <v>48</v>
      </c>
      <c r="B110" s="104" t="s">
        <v>80</v>
      </c>
      <c r="C110" s="105" t="s">
        <v>160</v>
      </c>
      <c r="D110" s="105">
        <v>690.84</v>
      </c>
      <c r="E110" s="106" t="s">
        <v>160</v>
      </c>
    </row>
    <row r="111" spans="1:5" x14ac:dyDescent="0.3">
      <c r="A111" s="103" t="s">
        <v>49</v>
      </c>
      <c r="B111" s="104" t="s">
        <v>161</v>
      </c>
      <c r="C111" s="105" t="s">
        <v>160</v>
      </c>
      <c r="D111" s="105">
        <v>0</v>
      </c>
      <c r="E111" s="106" t="s">
        <v>160</v>
      </c>
    </row>
    <row r="112" spans="1:5" x14ac:dyDescent="0.3">
      <c r="A112" s="146">
        <v>323</v>
      </c>
      <c r="B112" s="100" t="s">
        <v>179</v>
      </c>
      <c r="C112" s="171"/>
      <c r="D112" s="101">
        <f>SUM(D113)</f>
        <v>853.6</v>
      </c>
      <c r="E112" s="102"/>
    </row>
    <row r="113" spans="1:5" x14ac:dyDescent="0.3">
      <c r="A113" s="147">
        <v>3237</v>
      </c>
      <c r="B113" s="104" t="s">
        <v>179</v>
      </c>
      <c r="C113" s="105" t="s">
        <v>160</v>
      </c>
      <c r="D113" s="105">
        <v>853.6</v>
      </c>
      <c r="E113" s="106" t="s">
        <v>160</v>
      </c>
    </row>
    <row r="114" spans="1:5" x14ac:dyDescent="0.3">
      <c r="A114" s="147">
        <v>42</v>
      </c>
      <c r="B114" s="169" t="s">
        <v>100</v>
      </c>
      <c r="C114" s="170">
        <v>33180</v>
      </c>
      <c r="D114" s="170">
        <f>SUM(D115)</f>
        <v>0</v>
      </c>
      <c r="E114" s="173">
        <f>SUM(D114/C114)</f>
        <v>0</v>
      </c>
    </row>
    <row r="115" spans="1:5" x14ac:dyDescent="0.3">
      <c r="A115" s="99" t="s">
        <v>96</v>
      </c>
      <c r="B115" s="100" t="s">
        <v>100</v>
      </c>
      <c r="C115" s="101"/>
      <c r="D115" s="101">
        <f>SUM(D116:D116)</f>
        <v>0</v>
      </c>
      <c r="E115" s="102">
        <v>0</v>
      </c>
    </row>
    <row r="116" spans="1:5" x14ac:dyDescent="0.3">
      <c r="A116" s="103" t="s">
        <v>145</v>
      </c>
      <c r="B116" s="104" t="s">
        <v>146</v>
      </c>
      <c r="C116" s="105" t="s">
        <v>160</v>
      </c>
      <c r="D116" s="105">
        <v>0</v>
      </c>
      <c r="E116" s="106" t="s">
        <v>160</v>
      </c>
    </row>
    <row r="117" spans="1:5" x14ac:dyDescent="0.3">
      <c r="A117" s="103" t="s">
        <v>182</v>
      </c>
      <c r="B117" s="104" t="s">
        <v>183</v>
      </c>
      <c r="C117" s="105" t="s">
        <v>160</v>
      </c>
      <c r="D117" s="105">
        <v>0</v>
      </c>
      <c r="E117" s="106" t="s">
        <v>160</v>
      </c>
    </row>
    <row r="118" spans="1:5" x14ac:dyDescent="0.3">
      <c r="A118" s="107" t="s">
        <v>97</v>
      </c>
      <c r="B118" s="108" t="s">
        <v>101</v>
      </c>
      <c r="C118" s="109" t="s">
        <v>160</v>
      </c>
      <c r="D118" s="109">
        <v>0</v>
      </c>
      <c r="E118" s="110" t="s">
        <v>160</v>
      </c>
    </row>
    <row r="120" spans="1:5" x14ac:dyDescent="0.3">
      <c r="A120" s="191" t="s">
        <v>124</v>
      </c>
      <c r="B120" s="191"/>
      <c r="C120" s="191"/>
      <c r="D120" s="191"/>
      <c r="E120" s="191"/>
    </row>
    <row r="121" spans="1:5" x14ac:dyDescent="0.3">
      <c r="A121" s="153"/>
      <c r="B121" s="153"/>
      <c r="C121" s="153"/>
      <c r="D121" s="153"/>
      <c r="E121" s="153"/>
    </row>
    <row r="122" spans="1:5" x14ac:dyDescent="0.3">
      <c r="A122" s="187" t="s">
        <v>128</v>
      </c>
      <c r="B122" s="187"/>
      <c r="C122" s="187"/>
      <c r="D122" s="187"/>
      <c r="E122" s="187"/>
    </row>
    <row r="123" spans="1:5" x14ac:dyDescent="0.3">
      <c r="A123" s="193" t="s">
        <v>250</v>
      </c>
      <c r="B123" s="193"/>
      <c r="C123" s="193"/>
      <c r="D123" s="193"/>
      <c r="E123" s="193"/>
    </row>
    <row r="124" spans="1:5" x14ac:dyDescent="0.3">
      <c r="A124" s="192"/>
      <c r="B124" s="192"/>
      <c r="C124" s="192"/>
      <c r="D124" s="192"/>
      <c r="E124" s="192"/>
    </row>
    <row r="125" spans="1:5" x14ac:dyDescent="0.3">
      <c r="A125" s="151"/>
      <c r="B125" s="151"/>
      <c r="C125" s="151"/>
      <c r="D125" s="151"/>
      <c r="E125" s="151"/>
    </row>
    <row r="126" spans="1:5" x14ac:dyDescent="0.3">
      <c r="A126" s="188" t="s">
        <v>125</v>
      </c>
      <c r="B126" s="188"/>
    </row>
    <row r="127" spans="1:5" x14ac:dyDescent="0.3">
      <c r="A127" s="150"/>
      <c r="B127" s="150"/>
    </row>
    <row r="128" spans="1:5" x14ac:dyDescent="0.3">
      <c r="A128" s="187" t="s">
        <v>131</v>
      </c>
      <c r="B128" s="187"/>
      <c r="C128" s="187"/>
      <c r="D128" s="187"/>
      <c r="E128" s="187"/>
    </row>
    <row r="129" spans="1:5" ht="14.4" customHeight="1" x14ac:dyDescent="0.3">
      <c r="A129" s="182" t="s">
        <v>251</v>
      </c>
      <c r="B129" s="182"/>
      <c r="C129" s="182"/>
      <c r="D129" s="182"/>
      <c r="E129" s="182"/>
    </row>
    <row r="130" spans="1:5" x14ac:dyDescent="0.3">
      <c r="A130" s="182"/>
      <c r="B130" s="182"/>
      <c r="C130" s="182"/>
      <c r="D130" s="182"/>
      <c r="E130" s="182"/>
    </row>
    <row r="132" spans="1:5" x14ac:dyDescent="0.3">
      <c r="A132" s="188" t="s">
        <v>127</v>
      </c>
      <c r="B132" s="188"/>
      <c r="C132" s="188"/>
      <c r="D132" s="188"/>
      <c r="E132" s="188"/>
    </row>
    <row r="133" spans="1:5" x14ac:dyDescent="0.3">
      <c r="A133" s="150"/>
      <c r="B133" s="150"/>
      <c r="C133" s="150"/>
      <c r="D133" s="150"/>
      <c r="E133" s="150"/>
    </row>
    <row r="134" spans="1:5" x14ac:dyDescent="0.3">
      <c r="A134" s="187" t="s">
        <v>132</v>
      </c>
      <c r="B134" s="187"/>
      <c r="C134" s="187"/>
      <c r="D134" s="187"/>
      <c r="E134" s="187"/>
    </row>
    <row r="135" spans="1:5" x14ac:dyDescent="0.3">
      <c r="A135" s="189" t="s">
        <v>252</v>
      </c>
      <c r="B135" s="189"/>
      <c r="C135" s="189"/>
      <c r="D135" s="189"/>
      <c r="E135" s="189"/>
    </row>
    <row r="136" spans="1:5" x14ac:dyDescent="0.3">
      <c r="A136" s="190"/>
      <c r="B136" s="190"/>
      <c r="C136" s="190"/>
      <c r="D136" s="190"/>
      <c r="E136" s="190"/>
    </row>
    <row r="137" spans="1:5" x14ac:dyDescent="0.3">
      <c r="A137" s="149"/>
      <c r="B137" s="152"/>
      <c r="C137" s="151"/>
      <c r="D137" s="151"/>
      <c r="E137" s="151"/>
    </row>
    <row r="138" spans="1:5" x14ac:dyDescent="0.3">
      <c r="A138" s="187" t="s">
        <v>189</v>
      </c>
      <c r="B138" s="187"/>
      <c r="C138" s="187"/>
      <c r="D138" s="187"/>
      <c r="E138" s="187"/>
    </row>
    <row r="139" spans="1:5" x14ac:dyDescent="0.3">
      <c r="A139" s="182" t="s">
        <v>253</v>
      </c>
      <c r="B139" s="182"/>
      <c r="C139" s="182"/>
      <c r="D139" s="182"/>
      <c r="E139" s="182"/>
    </row>
    <row r="140" spans="1:5" x14ac:dyDescent="0.3">
      <c r="A140" s="190"/>
      <c r="B140" s="190"/>
      <c r="C140" s="190"/>
      <c r="D140" s="190"/>
      <c r="E140" s="190"/>
    </row>
    <row r="141" spans="1:5" x14ac:dyDescent="0.3">
      <c r="A141" s="152"/>
      <c r="B141" s="151"/>
      <c r="C141" s="151"/>
      <c r="D141" s="151"/>
      <c r="E141" s="151"/>
    </row>
    <row r="142" spans="1:5" x14ac:dyDescent="0.3">
      <c r="B142" s="148"/>
      <c r="C142" s="148"/>
      <c r="D142" s="148"/>
      <c r="E142" s="148"/>
    </row>
    <row r="143" spans="1:5" x14ac:dyDescent="0.3">
      <c r="B143" s="148"/>
      <c r="C143" s="148"/>
      <c r="D143" s="148"/>
      <c r="E143" s="148"/>
    </row>
    <row r="144" spans="1:5" x14ac:dyDescent="0.3">
      <c r="A144" s="182"/>
      <c r="B144" s="182"/>
      <c r="C144" s="182"/>
      <c r="D144" s="182"/>
      <c r="E144" s="182"/>
    </row>
    <row r="145" spans="1:5" x14ac:dyDescent="0.3">
      <c r="A145" s="182" t="s">
        <v>245</v>
      </c>
      <c r="B145" s="182"/>
      <c r="C145" s="182"/>
      <c r="D145" s="182"/>
      <c r="E145" s="182"/>
    </row>
    <row r="146" spans="1:5" x14ac:dyDescent="0.3">
      <c r="A146" s="182" t="s">
        <v>246</v>
      </c>
      <c r="B146" s="182"/>
      <c r="C146" s="182"/>
      <c r="D146" s="182"/>
      <c r="E146" s="182"/>
    </row>
    <row r="147" spans="1:5" x14ac:dyDescent="0.3">
      <c r="A147" s="182" t="s">
        <v>243</v>
      </c>
      <c r="B147" s="182"/>
      <c r="C147" s="182"/>
      <c r="D147" s="182"/>
      <c r="E147" s="182"/>
    </row>
    <row r="148" spans="1:5" x14ac:dyDescent="0.3">
      <c r="C148" s="181" t="s">
        <v>244</v>
      </c>
      <c r="D148" s="181"/>
      <c r="E148" s="181"/>
    </row>
    <row r="149" spans="1:5" x14ac:dyDescent="0.3">
      <c r="C149" s="181" t="s">
        <v>216</v>
      </c>
      <c r="D149" s="181"/>
      <c r="E149" s="181"/>
    </row>
    <row r="150" spans="1:5" x14ac:dyDescent="0.3">
      <c r="C150" s="154"/>
      <c r="D150" s="154"/>
      <c r="E150" s="154"/>
    </row>
    <row r="151" spans="1:5" x14ac:dyDescent="0.3">
      <c r="C151" s="181" t="s">
        <v>162</v>
      </c>
      <c r="D151" s="181"/>
      <c r="E151" s="181"/>
    </row>
    <row r="152" spans="1:5" x14ac:dyDescent="0.3">
      <c r="C152" s="154"/>
      <c r="D152" s="154"/>
      <c r="E152" s="154"/>
    </row>
    <row r="153" spans="1:5" x14ac:dyDescent="0.3">
      <c r="C153" s="154"/>
      <c r="D153" s="154"/>
      <c r="E153" s="154"/>
    </row>
    <row r="154" spans="1:5" x14ac:dyDescent="0.3">
      <c r="A154" s="182" t="s">
        <v>217</v>
      </c>
      <c r="B154" s="182"/>
      <c r="C154" s="182"/>
      <c r="D154" s="182"/>
      <c r="E154" s="182"/>
    </row>
  </sheetData>
  <mergeCells count="41">
    <mergeCell ref="A154:E154"/>
    <mergeCell ref="A144:E144"/>
    <mergeCell ref="C151:E151"/>
    <mergeCell ref="A145:E145"/>
    <mergeCell ref="A146:E146"/>
    <mergeCell ref="A147:E147"/>
    <mergeCell ref="C148:E148"/>
    <mergeCell ref="C149:E149"/>
    <mergeCell ref="A14:B14"/>
    <mergeCell ref="A12:B12"/>
    <mergeCell ref="A1:B1"/>
    <mergeCell ref="A3:E3"/>
    <mergeCell ref="A13:B13"/>
    <mergeCell ref="A5:E5"/>
    <mergeCell ref="A11:B11"/>
    <mergeCell ref="A4:E4"/>
    <mergeCell ref="A81:B81"/>
    <mergeCell ref="A100:B100"/>
    <mergeCell ref="A91:B91"/>
    <mergeCell ref="A96:B96"/>
    <mergeCell ref="A15:B15"/>
    <mergeCell ref="A30:B30"/>
    <mergeCell ref="A76:B76"/>
    <mergeCell ref="A18:B18"/>
    <mergeCell ref="A34:B34"/>
    <mergeCell ref="A72:B72"/>
    <mergeCell ref="A120:E120"/>
    <mergeCell ref="A122:E122"/>
    <mergeCell ref="A124:E124"/>
    <mergeCell ref="A126:B126"/>
    <mergeCell ref="A128:E128"/>
    <mergeCell ref="A123:E123"/>
    <mergeCell ref="A129:E129"/>
    <mergeCell ref="A135:E135"/>
    <mergeCell ref="A139:E139"/>
    <mergeCell ref="A140:E140"/>
    <mergeCell ref="A136:E136"/>
    <mergeCell ref="A130:E130"/>
    <mergeCell ref="A132:E132"/>
    <mergeCell ref="A134:E134"/>
    <mergeCell ref="A138:E138"/>
  </mergeCells>
  <pageMargins left="0.70866141732283472" right="0.70866141732283472" top="0.74803149606299213" bottom="0.74803149606299213" header="0.31496062992125984" footer="0.31496062992125984"/>
  <pageSetup paperSize="9" scale="77" firstPageNumber="6" orientation="portrait" useFirstPageNumber="1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Opći dio </vt:lpstr>
      <vt:lpstr>Posebni dio </vt:lpstr>
      <vt:lpstr>'Posebni dio 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2023-07-27T07:05:42Z</dcterms:modified>
</cp:coreProperties>
</file>