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List3" sheetId="1" r:id="rId1"/>
    <sheet name="I-XII-19" sheetId="2" r:id="rId2"/>
  </sheets>
  <definedNames>
    <definedName name="_xlnm.Print_Area" localSheetId="1">'I-XII-19'!$A$1:$I$116</definedName>
  </definedNames>
  <calcPr fullCalcOnLoad="1"/>
</workbook>
</file>

<file path=xl/comments2.xml><?xml version="1.0" encoding="utf-8"?>
<comments xmlns="http://schemas.openxmlformats.org/spreadsheetml/2006/main">
  <authors>
    <author>Netko</author>
  </authors>
  <commentList>
    <comment ref="C114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 Mjesto i datum upisujete rukom na isprintanom obrascu a ne u Excel datoteci.
</t>
        </r>
      </text>
    </comment>
  </commentList>
</comments>
</file>

<file path=xl/sharedStrings.xml><?xml version="1.0" encoding="utf-8"?>
<sst xmlns="http://schemas.openxmlformats.org/spreadsheetml/2006/main" count="241" uniqueCount="214">
  <si>
    <t>34551 LIPIK</t>
  </si>
  <si>
    <t>BROJ KONTA</t>
  </si>
  <si>
    <t>VRSTA PRIHODA / IZDATAKA</t>
  </si>
  <si>
    <t>6</t>
  </si>
  <si>
    <t xml:space="preserve">PRIHODI POSLOVANJA </t>
  </si>
  <si>
    <t>63</t>
  </si>
  <si>
    <t xml:space="preserve">Pomoći iz inozemstva (darovnice) i od subjekata unutar opće države </t>
  </si>
  <si>
    <t>64</t>
  </si>
  <si>
    <t xml:space="preserve">Prihodi od imovine </t>
  </si>
  <si>
    <t>641</t>
  </si>
  <si>
    <t xml:space="preserve">Prihodi od financijske imovine </t>
  </si>
  <si>
    <t xml:space="preserve">Prihodi od zateznih kamata </t>
  </si>
  <si>
    <t>65</t>
  </si>
  <si>
    <t xml:space="preserve">Prihodi od administrativnih pristojbi i po posebnim propisima </t>
  </si>
  <si>
    <t>652</t>
  </si>
  <si>
    <t xml:space="preserve">Prihodi po posebnim propisima </t>
  </si>
  <si>
    <t xml:space="preserve">Ostali prihodi </t>
  </si>
  <si>
    <t xml:space="preserve">Prihodi iz proračuna za financiranje redovne djelatnosti korisnika proračuna </t>
  </si>
  <si>
    <t>Prihodi za financiranje rashoda poslovanja</t>
  </si>
  <si>
    <t>3</t>
  </si>
  <si>
    <t xml:space="preserve">RASHODI POSLOVANJA </t>
  </si>
  <si>
    <t>31</t>
  </si>
  <si>
    <t xml:space="preserve">Rashodi za zaposlene </t>
  </si>
  <si>
    <t>311</t>
  </si>
  <si>
    <t xml:space="preserve">Plaće </t>
  </si>
  <si>
    <t>3111</t>
  </si>
  <si>
    <t>Plaće za redovan rad</t>
  </si>
  <si>
    <t>312</t>
  </si>
  <si>
    <t xml:space="preserve">Ostali rashodi za zaposlene </t>
  </si>
  <si>
    <t>313</t>
  </si>
  <si>
    <t xml:space="preserve">Doprinosi na plaće </t>
  </si>
  <si>
    <t>3132</t>
  </si>
  <si>
    <t>Doprinosi za zdravstveno osiguranje</t>
  </si>
  <si>
    <t>3133</t>
  </si>
  <si>
    <t>Doprinosi za zapošljavanje</t>
  </si>
  <si>
    <t>32</t>
  </si>
  <si>
    <t xml:space="preserve">Materijalni rashodi </t>
  </si>
  <si>
    <t>321</t>
  </si>
  <si>
    <t xml:space="preserve">Naknade troškova zaposlenima </t>
  </si>
  <si>
    <t>Stručno usavršavanje zaposlenika</t>
  </si>
  <si>
    <t>322</t>
  </si>
  <si>
    <t xml:space="preserve">Rashodi za materijal i energiju </t>
  </si>
  <si>
    <t>3225</t>
  </si>
  <si>
    <t>323</t>
  </si>
  <si>
    <t xml:space="preserve">Rashodi za usluge </t>
  </si>
  <si>
    <t>Usluge promidžbe i informiranja</t>
  </si>
  <si>
    <t>3238</t>
  </si>
  <si>
    <t>Računalne usluge</t>
  </si>
  <si>
    <t>329</t>
  </si>
  <si>
    <t xml:space="preserve">Ostali nespomenuti rashodi poslovanja </t>
  </si>
  <si>
    <t>3291</t>
  </si>
  <si>
    <t>Naknade za rad predstavničkih i izvršnih tijela, povjerenstava i slično</t>
  </si>
  <si>
    <t>3293</t>
  </si>
  <si>
    <t>Reprezentacija</t>
  </si>
  <si>
    <t>3294</t>
  </si>
  <si>
    <t>Članarine</t>
  </si>
  <si>
    <t>34</t>
  </si>
  <si>
    <t xml:space="preserve">Financijski rashodi </t>
  </si>
  <si>
    <t>343</t>
  </si>
  <si>
    <t xml:space="preserve">Ostali financijski rashodi </t>
  </si>
  <si>
    <t>3431</t>
  </si>
  <si>
    <t>Bankarske usluge i usluge platnog prometa</t>
  </si>
  <si>
    <t xml:space="preserve"> </t>
  </si>
  <si>
    <t>Višak prihoda poslovanja - preneseni</t>
  </si>
  <si>
    <t>Manjak prihoda poslovanja - preneseni</t>
  </si>
  <si>
    <t>96</t>
  </si>
  <si>
    <t>Obračunati prihodi poslovanja - nenaplaćeni</t>
  </si>
  <si>
    <t>4</t>
  </si>
  <si>
    <t xml:space="preserve">Rashodi za nabavu nefinancijske imovine </t>
  </si>
  <si>
    <t>42</t>
  </si>
  <si>
    <t xml:space="preserve">Rashodi za nabavu proizvedene dugotrajne imovine </t>
  </si>
  <si>
    <t>421</t>
  </si>
  <si>
    <t>4212</t>
  </si>
  <si>
    <t>422</t>
  </si>
  <si>
    <t xml:space="preserve">Postrojenja i oprema </t>
  </si>
  <si>
    <t>45</t>
  </si>
  <si>
    <t xml:space="preserve">Rashodi za dodatna ulaganja na nefinancijskoj movini </t>
  </si>
  <si>
    <t xml:space="preserve">Višak prihoda od nefinancijske imovine - preneseni </t>
  </si>
  <si>
    <t xml:space="preserve">Manjak prihoda od nefinancijske imovine - preneseni </t>
  </si>
  <si>
    <t>96, 97</t>
  </si>
  <si>
    <t xml:space="preserve">Obračunati prihodi - nenaplaćeni </t>
  </si>
  <si>
    <t xml:space="preserve">UKUPNI PRIHODI I PRIMICI </t>
  </si>
  <si>
    <t xml:space="preserve">UKUPNI RASHODI I IZDACI </t>
  </si>
  <si>
    <t>9221-9222</t>
  </si>
  <si>
    <t xml:space="preserve">Višak prihoda i primitaka raspoloživ u sljedećem razdoblju </t>
  </si>
  <si>
    <t>Zakonski predstavnik
(potpis)</t>
  </si>
  <si>
    <t>PLAN</t>
  </si>
  <si>
    <t>Participacija</t>
  </si>
  <si>
    <t>Namirnice</t>
  </si>
  <si>
    <t>Kamate na depozite po viđenju</t>
  </si>
  <si>
    <t xml:space="preserve">Sitni inventar i auto gume                                                     </t>
  </si>
  <si>
    <t>Nagrade</t>
  </si>
  <si>
    <t>Grafičke i tiskarske usluge</t>
  </si>
  <si>
    <t>Oprema za grijanje,ventilaciju i hlađenje</t>
  </si>
  <si>
    <t>Index
(5/4 * 100)</t>
  </si>
  <si>
    <t>9221</t>
  </si>
  <si>
    <t>9222</t>
  </si>
  <si>
    <t>IZVJEŠTAJ O IZVRŠENJU FINANCIJSKOG PLANA</t>
  </si>
  <si>
    <t>Prihodi poslovanja ( 6 )</t>
  </si>
  <si>
    <t>IZVRŠENJE</t>
  </si>
  <si>
    <t>Rashodi poslovanja (3 )</t>
  </si>
  <si>
    <t>Rasodi za nabavu nefinancijske imovine (4)</t>
  </si>
  <si>
    <t>96 - Obračunati prihodi poslovanja</t>
  </si>
  <si>
    <t>Materijal i dijelovi za tekuće održ.građ.objekata</t>
  </si>
  <si>
    <t>Usluge tekućeg i investicijskog održavanja-objekata</t>
  </si>
  <si>
    <t>Ugovori o djelu</t>
  </si>
  <si>
    <t>Građevinski objekti</t>
  </si>
  <si>
    <t xml:space="preserve">                                 Telefon za kontakt: </t>
  </si>
  <si>
    <t>671</t>
  </si>
  <si>
    <t>67</t>
  </si>
  <si>
    <t>Rashodi protokola (vijenci,cvijeće, svijeće)</t>
  </si>
  <si>
    <t>SLAVONSKA 40</t>
  </si>
  <si>
    <t>Pomoći iz proračuna</t>
  </si>
  <si>
    <t>6413</t>
  </si>
  <si>
    <t>6414</t>
  </si>
  <si>
    <t>6526</t>
  </si>
  <si>
    <t>6711</t>
  </si>
  <si>
    <t>3121</t>
  </si>
  <si>
    <t>3211</t>
  </si>
  <si>
    <t>3212</t>
  </si>
  <si>
    <t>3213</t>
  </si>
  <si>
    <t>3221</t>
  </si>
  <si>
    <t>3222</t>
  </si>
  <si>
    <t>3223</t>
  </si>
  <si>
    <t>3224</t>
  </si>
  <si>
    <t>3227</t>
  </si>
  <si>
    <t>3231</t>
  </si>
  <si>
    <t>3232</t>
  </si>
  <si>
    <t>3233</t>
  </si>
  <si>
    <t>3234</t>
  </si>
  <si>
    <t>3236</t>
  </si>
  <si>
    <t>3237</t>
  </si>
  <si>
    <t>3239</t>
  </si>
  <si>
    <t>3292</t>
  </si>
  <si>
    <t>3295</t>
  </si>
  <si>
    <t>3299</t>
  </si>
  <si>
    <t>4221</t>
  </si>
  <si>
    <t>4223</t>
  </si>
  <si>
    <t>4227</t>
  </si>
  <si>
    <t>451</t>
  </si>
  <si>
    <t>4511</t>
  </si>
  <si>
    <t xml:space="preserve">Dodatna ulaganja na građevinskim objektima </t>
  </si>
  <si>
    <t>Službena, radna i zaštitna odjeća i obuća</t>
  </si>
  <si>
    <t>Službena putovanja</t>
  </si>
  <si>
    <t>Naknade za prijevoz</t>
  </si>
  <si>
    <t>Uredski materijal i oslali matrijalni rashodi</t>
  </si>
  <si>
    <t>Energija</t>
  </si>
  <si>
    <t>Usluge telefona, telefaksa ,pošte</t>
  </si>
  <si>
    <t>Komunalne usluge</t>
  </si>
  <si>
    <t>Zdravstvene usluge</t>
  </si>
  <si>
    <t>Pristojbe i naknade</t>
  </si>
  <si>
    <t>Uredska oprema i namještaj</t>
  </si>
  <si>
    <t>Uređaji i strojevi</t>
  </si>
  <si>
    <t xml:space="preserve">Premija osiguranja </t>
  </si>
  <si>
    <t>683</t>
  </si>
  <si>
    <t>6831</t>
  </si>
  <si>
    <t>68</t>
  </si>
  <si>
    <t>4262</t>
  </si>
  <si>
    <t>Ulaganja u računalne programe</t>
  </si>
  <si>
    <t>426</t>
  </si>
  <si>
    <t>Nematerijalna proizv.imovina</t>
  </si>
  <si>
    <t>4541</t>
  </si>
  <si>
    <t>DJEČJI VRTIĆ KOCKICA LIPIK</t>
  </si>
  <si>
    <t>324</t>
  </si>
  <si>
    <t>3241</t>
  </si>
  <si>
    <t>3433</t>
  </si>
  <si>
    <t>Zatezne kamate</t>
  </si>
  <si>
    <t>Naknade ostalih troškova - doprinosi</t>
  </si>
  <si>
    <t>Naknade troškova osobama izvan radnog odnosa</t>
  </si>
  <si>
    <t>6361</t>
  </si>
  <si>
    <t>6362</t>
  </si>
  <si>
    <t>Tekuće pomoći iz nenadležnog proračuna</t>
  </si>
  <si>
    <t xml:space="preserve">Kapitalne pomoći iz nenadležnog proračuna </t>
  </si>
  <si>
    <t>034 / 314 - 371</t>
  </si>
  <si>
    <t>4222</t>
  </si>
  <si>
    <t>Komunikacijska oprema</t>
  </si>
  <si>
    <t>6712</t>
  </si>
  <si>
    <r>
      <t>VIŠAK</t>
    </r>
    <r>
      <rPr>
        <sz val="10"/>
        <color indexed="10"/>
        <rFont val="Arial"/>
        <family val="2"/>
      </rPr>
      <t xml:space="preserve">/MANJAK </t>
    </r>
    <r>
      <rPr>
        <sz val="10"/>
        <rFont val="Arial"/>
        <family val="0"/>
      </rPr>
      <t xml:space="preserve">PRIHODA I PRIMITAKA </t>
    </r>
  </si>
  <si>
    <t>Manjak prihoda           / (6+7) - (3+4)</t>
  </si>
  <si>
    <t>634</t>
  </si>
  <si>
    <t>Pomoći od izvanproračunskih korisnika</t>
  </si>
  <si>
    <t>6342</t>
  </si>
  <si>
    <t>636</t>
  </si>
  <si>
    <t>Kapitalne pomoći od izvanproračunskih korisnika</t>
  </si>
  <si>
    <t>66</t>
  </si>
  <si>
    <t>Prihodi od prodaje proizvoda - vlastiti prihod</t>
  </si>
  <si>
    <t>661</t>
  </si>
  <si>
    <t>6615</t>
  </si>
  <si>
    <t>Prihodi od pruženih usluga</t>
  </si>
  <si>
    <r>
      <rPr>
        <b/>
        <sz val="10"/>
        <color indexed="10"/>
        <rFont val="Arial"/>
        <family val="2"/>
      </rPr>
      <t>Manjak</t>
    </r>
    <r>
      <rPr>
        <b/>
        <sz val="10"/>
        <rFont val="Arial"/>
        <family val="2"/>
      </rPr>
      <t xml:space="preserve"> prihoda i primitaka raspoloživ u sljedećem razdoblju </t>
    </r>
  </si>
  <si>
    <t>Dodatna ulaganja za ostalu nefin.imovinu</t>
  </si>
  <si>
    <t>633</t>
  </si>
  <si>
    <t>Pomoći proračunu iz drugih proračuna</t>
  </si>
  <si>
    <t>6331</t>
  </si>
  <si>
    <t>Tekuće pomoći proračunu iz drugih prorač.</t>
  </si>
  <si>
    <r>
      <rPr>
        <b/>
        <sz val="10"/>
        <rFont val="Arial"/>
        <family val="2"/>
      </rPr>
      <t>Višak/</t>
    </r>
    <r>
      <rPr>
        <sz val="10"/>
        <rFont val="Arial"/>
        <family val="2"/>
      </rPr>
      <t xml:space="preserve"> manjak prihoda i primitaka - preneseni </t>
    </r>
  </si>
  <si>
    <t xml:space="preserve">Poslovni objekti </t>
  </si>
  <si>
    <t>Ostvareno I-XII 2018.</t>
  </si>
  <si>
    <t xml:space="preserve">Plan  2019. </t>
  </si>
  <si>
    <t>3113</t>
  </si>
  <si>
    <t>Plaće za prekovremeni rad</t>
  </si>
  <si>
    <t>Manjak prihoda iz 2018. godine</t>
  </si>
  <si>
    <t>IZVJEŠĆE O IZVRŠENJU FINANCIJSKOG PLANA  za razdoblje     01.01.-31.12.2019.</t>
  </si>
  <si>
    <t>Ostvareno I-XII 2019.</t>
  </si>
  <si>
    <t>631</t>
  </si>
  <si>
    <t>6312</t>
  </si>
  <si>
    <t>Kapitalne pomoći od inozemnih vlada</t>
  </si>
  <si>
    <t>423</t>
  </si>
  <si>
    <t>Prijevozna sredstva</t>
  </si>
  <si>
    <t>4231</t>
  </si>
  <si>
    <t>Prijevozna sredstva u cestvonom prometu</t>
  </si>
  <si>
    <t>Lipik,       31.12.2019.                Osoba za kontaktiranje: LUCIJA KOZIĆ</t>
  </si>
  <si>
    <t>DJEČJEG VRTIĆA KOCKICA LIPIK ZA 1.1.-31.12.2019. GODINU</t>
  </si>
  <si>
    <t>Lipik, 31.12.2019.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</si>
</sst>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0000"/>
    <numFmt numFmtId="166" formatCode="#,##0.00\ &quot;kn&quot;"/>
    <numFmt numFmtId="167" formatCode="#,##0\ &quot;kn&quot;"/>
    <numFmt numFmtId="168" formatCode="d\.\ m\.\ yyyy\."/>
    <numFmt numFmtId="169" formatCode="0000000000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#,##0&quot;kn&quot;;\-#,##0&quot;kn&quot;"/>
    <numFmt numFmtId="174" formatCode="#,##0&quot;kn&quot;;[Red]\-#,##0&quot;kn&quot;"/>
    <numFmt numFmtId="175" formatCode="#,##0.00&quot;kn&quot;;\-#,##0.00&quot;kn&quot;"/>
    <numFmt numFmtId="176" formatCode="#,##0.00&quot;kn&quot;;[Red]\-#,##0.00&quot;kn&quot;"/>
    <numFmt numFmtId="177" formatCode="_-* #,##0&quot;kn&quot;_-;\-* #,##0&quot;kn&quot;_-;_-* &quot;-&quot;&quot;kn&quot;_-;_-@_-"/>
    <numFmt numFmtId="178" formatCode="_-* #,##0_k_n_-;\-* #,##0_k_n_-;_-* &quot;-&quot;_k_n_-;_-@_-"/>
    <numFmt numFmtId="179" formatCode="_-* #,##0.00&quot;kn&quot;_-;\-* #,##0.00&quot;kn&quot;_-;_-* &quot;-&quot;??&quot;kn&quot;_-;_-@_-"/>
    <numFmt numFmtId="180" formatCode="_-* #,##0.00_k_n_-;\-* #,##0.00_k_n_-;_-* &quot;-&quot;??_k_n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00"/>
    <numFmt numFmtId="186" formatCode="#,##0.00&quot; kn&quot;;\-#,##0.00&quot; kn&quot;"/>
    <numFmt numFmtId="187" formatCode="0.0000000000"/>
    <numFmt numFmtId="188" formatCode="00"/>
    <numFmt numFmtId="189" formatCode="0.0"/>
    <numFmt numFmtId="190" formatCode="mm/dd/yy"/>
    <numFmt numFmtId="191" formatCode="[$-41A]d\.\ mmmm\ yyyy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yyyy/m/d;@"/>
    <numFmt numFmtId="197" formatCode="0,"/>
    <numFmt numFmtId="198" formatCode="0."/>
    <numFmt numFmtId="199" formatCode="#0,"/>
    <numFmt numFmtId="200" formatCode="#,"/>
    <numFmt numFmtId="201" formatCode="yyyy/mm/dd"/>
    <numFmt numFmtId="202" formatCode="00000000"/>
    <numFmt numFmtId="203" formatCode="0000"/>
    <numFmt numFmtId="204" formatCode="000\-00\-0000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 CE"/>
      <family val="2"/>
    </font>
    <font>
      <sz val="9"/>
      <color indexed="8"/>
      <name val="Arial CE"/>
      <family val="0"/>
    </font>
    <font>
      <sz val="9"/>
      <name val="Arial CE"/>
      <family val="2"/>
    </font>
    <font>
      <b/>
      <sz val="8"/>
      <name val="Tahoma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1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10" fillId="33" borderId="11" xfId="0" applyNumberFormat="1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right" vertical="center"/>
    </xf>
    <xf numFmtId="0" fontId="11" fillId="0" borderId="0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0" fontId="13" fillId="0" borderId="0" xfId="52" applyFont="1" applyFill="1" applyBorder="1" applyAlignment="1">
      <alignment horizontal="left" vertical="center" wrapText="1"/>
      <protection/>
    </xf>
    <xf numFmtId="49" fontId="5" fillId="0" borderId="13" xfId="5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10" fillId="33" borderId="14" xfId="0" applyFont="1" applyFill="1" applyBorder="1" applyAlignment="1">
      <alignment horizontal="center" vertical="center" wrapText="1"/>
    </xf>
    <xf numFmtId="49" fontId="4" fillId="35" borderId="15" xfId="52" applyNumberFormat="1" applyFont="1" applyFill="1" applyBorder="1" applyAlignment="1">
      <alignment horizontal="left" vertical="center" wrapText="1"/>
      <protection/>
    </xf>
    <xf numFmtId="49" fontId="5" fillId="35" borderId="16" xfId="52" applyNumberFormat="1" applyFont="1" applyFill="1" applyBorder="1" applyAlignment="1">
      <alignment horizontal="left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9" fontId="4" fillId="35" borderId="16" xfId="52" applyNumberFormat="1" applyFont="1" applyFill="1" applyBorder="1" applyAlignment="1">
      <alignment horizontal="left" vertical="center" wrapText="1"/>
      <protection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49" fontId="5" fillId="0" borderId="17" xfId="52" applyNumberFormat="1" applyFont="1" applyFill="1" applyBorder="1" applyAlignment="1">
      <alignment horizontal="left" vertical="center" wrapText="1"/>
      <protection/>
    </xf>
    <xf numFmtId="49" fontId="5" fillId="35" borderId="13" xfId="52" applyNumberFormat="1" applyFont="1" applyFill="1" applyBorder="1" applyAlignment="1">
      <alignment horizontal="left" vertical="center" wrapText="1"/>
      <protection/>
    </xf>
    <xf numFmtId="164" fontId="10" fillId="34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6" borderId="10" xfId="0" applyFill="1" applyBorder="1" applyAlignment="1">
      <alignment/>
    </xf>
    <xf numFmtId="4" fontId="17" fillId="34" borderId="19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horizontal="left"/>
    </xf>
    <xf numFmtId="4" fontId="17" fillId="34" borderId="20" xfId="0" applyNumberFormat="1" applyFont="1" applyFill="1" applyBorder="1" applyAlignment="1" applyProtection="1">
      <alignment vertical="center"/>
      <protection/>
    </xf>
    <xf numFmtId="0" fontId="19" fillId="33" borderId="21" xfId="0" applyFont="1" applyFill="1" applyBorder="1" applyAlignment="1">
      <alignment horizontal="center" vertical="center" wrapText="1"/>
    </xf>
    <xf numFmtId="0" fontId="4" fillId="33" borderId="22" xfId="53" applyFont="1" applyFill="1" applyBorder="1" applyAlignment="1">
      <alignment horizontal="center" vertical="center"/>
      <protection/>
    </xf>
    <xf numFmtId="4" fontId="19" fillId="33" borderId="21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1" fontId="4" fillId="37" borderId="10" xfId="52" applyNumberFormat="1" applyFont="1" applyFill="1" applyBorder="1" applyAlignment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/>
      <protection/>
    </xf>
    <xf numFmtId="1" fontId="19" fillId="33" borderId="11" xfId="0" applyNumberFormat="1" applyFont="1" applyFill="1" applyBorder="1" applyAlignment="1">
      <alignment horizontal="center" vertical="center"/>
    </xf>
    <xf numFmtId="4" fontId="19" fillId="34" borderId="24" xfId="0" applyNumberFormat="1" applyFont="1" applyFill="1" applyBorder="1" applyAlignment="1" applyProtection="1">
      <alignment vertical="center"/>
      <protection/>
    </xf>
    <xf numFmtId="164" fontId="19" fillId="34" borderId="12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 applyProtection="1">
      <alignment vertical="center"/>
      <protection/>
    </xf>
    <xf numFmtId="4" fontId="19" fillId="34" borderId="19" xfId="0" applyNumberFormat="1" applyFont="1" applyFill="1" applyBorder="1" applyAlignment="1" applyProtection="1">
      <alignment vertical="center"/>
      <protection/>
    </xf>
    <xf numFmtId="4" fontId="6" fillId="38" borderId="19" xfId="0" applyNumberFormat="1" applyFont="1" applyFill="1" applyBorder="1" applyAlignment="1" applyProtection="1">
      <alignment vertical="center"/>
      <protection locked="0"/>
    </xf>
    <xf numFmtId="4" fontId="6" fillId="38" borderId="25" xfId="0" applyNumberFormat="1" applyFont="1" applyFill="1" applyBorder="1" applyAlignment="1" applyProtection="1">
      <alignment vertical="center"/>
      <protection locked="0"/>
    </xf>
    <xf numFmtId="3" fontId="19" fillId="33" borderId="26" xfId="0" applyNumberFormat="1" applyFont="1" applyFill="1" applyBorder="1" applyAlignment="1" applyProtection="1">
      <alignment horizontal="center" vertical="center"/>
      <protection/>
    </xf>
    <xf numFmtId="4" fontId="19" fillId="34" borderId="27" xfId="0" applyNumberFormat="1" applyFont="1" applyFill="1" applyBorder="1" applyAlignment="1" applyProtection="1">
      <alignment vertical="center"/>
      <protection/>
    </xf>
    <xf numFmtId="4" fontId="19" fillId="34" borderId="20" xfId="0" applyNumberFormat="1" applyFont="1" applyFill="1" applyBorder="1" applyAlignment="1" applyProtection="1">
      <alignment vertical="center"/>
      <protection/>
    </xf>
    <xf numFmtId="4" fontId="6" fillId="34" borderId="27" xfId="0" applyNumberFormat="1" applyFont="1" applyFill="1" applyBorder="1" applyAlignment="1" applyProtection="1">
      <alignment vertical="center"/>
      <protection/>
    </xf>
    <xf numFmtId="4" fontId="6" fillId="34" borderId="20" xfId="0" applyNumberFormat="1" applyFont="1" applyFill="1" applyBorder="1" applyAlignment="1" applyProtection="1">
      <alignment vertical="center"/>
      <protection/>
    </xf>
    <xf numFmtId="4" fontId="6" fillId="38" borderId="20" xfId="0" applyNumberFormat="1" applyFont="1" applyFill="1" applyBorder="1" applyAlignment="1" applyProtection="1">
      <alignment vertical="center"/>
      <protection locked="0"/>
    </xf>
    <xf numFmtId="4" fontId="6" fillId="34" borderId="28" xfId="0" applyNumberFormat="1" applyFont="1" applyFill="1" applyBorder="1" applyAlignment="1" applyProtection="1">
      <alignment vertical="center"/>
      <protection/>
    </xf>
    <xf numFmtId="4" fontId="6" fillId="34" borderId="29" xfId="0" applyNumberFormat="1" applyFont="1" applyFill="1" applyBorder="1" applyAlignment="1" applyProtection="1">
      <alignment vertical="center"/>
      <protection/>
    </xf>
    <xf numFmtId="164" fontId="10" fillId="34" borderId="30" xfId="0" applyNumberFormat="1" applyFont="1" applyFill="1" applyBorder="1" applyAlignment="1">
      <alignment horizontal="right" vertical="center"/>
    </xf>
    <xf numFmtId="4" fontId="6" fillId="38" borderId="31" xfId="0" applyNumberFormat="1" applyFont="1" applyFill="1" applyBorder="1" applyAlignment="1" applyProtection="1">
      <alignment vertical="center"/>
      <protection locked="0"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39" borderId="16" xfId="0" applyNumberFormat="1" applyFont="1" applyFill="1" applyBorder="1" applyAlignment="1">
      <alignment horizontal="left" vertical="center" wrapText="1"/>
    </xf>
    <xf numFmtId="49" fontId="0" fillId="39" borderId="32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51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4" fillId="36" borderId="37" xfId="53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" fontId="1" fillId="33" borderId="37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39" borderId="16" xfId="0" applyNumberFormat="1" applyFont="1" applyFill="1" applyBorder="1" applyAlignment="1">
      <alignment horizontal="left" vertical="center" wrapText="1"/>
    </xf>
    <xf numFmtId="49" fontId="0" fillId="39" borderId="20" xfId="0" applyNumberFormat="1" applyFont="1" applyFill="1" applyBorder="1" applyAlignment="1">
      <alignment horizontal="left" vertical="center" wrapText="1"/>
    </xf>
    <xf numFmtId="49" fontId="22" fillId="39" borderId="39" xfId="0" applyNumberFormat="1" applyFont="1" applyFill="1" applyBorder="1" applyAlignment="1">
      <alignment horizontal="left" vertical="center" wrapText="1"/>
    </xf>
    <xf numFmtId="49" fontId="22" fillId="39" borderId="40" xfId="0" applyNumberFormat="1" applyFont="1" applyFill="1" applyBorder="1" applyAlignment="1">
      <alignment horizontal="left" vertical="center" wrapText="1"/>
    </xf>
    <xf numFmtId="49" fontId="0" fillId="39" borderId="13" xfId="0" applyNumberFormat="1" applyFont="1" applyFill="1" applyBorder="1" applyAlignment="1">
      <alignment horizontal="left" vertical="center" wrapText="1"/>
    </xf>
    <xf numFmtId="49" fontId="0" fillId="39" borderId="4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1" fontId="1" fillId="33" borderId="38" xfId="0" applyNumberFormat="1" applyFont="1" applyFill="1" applyBorder="1" applyAlignment="1">
      <alignment horizontal="center" vertical="center" wrapText="1"/>
    </xf>
    <xf numFmtId="49" fontId="0" fillId="39" borderId="32" xfId="0" applyNumberFormat="1" applyFont="1" applyFill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49" fontId="1" fillId="39" borderId="39" xfId="0" applyNumberFormat="1" applyFont="1" applyFill="1" applyBorder="1" applyAlignment="1">
      <alignment horizontal="left" vertical="center" wrapText="1"/>
    </xf>
    <xf numFmtId="49" fontId="1" fillId="39" borderId="43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jelat" xfId="51"/>
    <cellStyle name="Normal_Podaci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4">
      <selection activeCell="B4" sqref="B4"/>
    </sheetView>
  </sheetViews>
  <sheetFormatPr defaultColWidth="9.140625" defaultRowHeight="12.75"/>
  <cols>
    <col min="6" max="6" width="18.28125" style="0" customWidth="1"/>
    <col min="7" max="7" width="12.421875" style="0" customWidth="1"/>
    <col min="8" max="8" width="20.28125" style="0" customWidth="1"/>
  </cols>
  <sheetData>
    <row r="1" ht="12.75">
      <c r="B1" t="s">
        <v>162</v>
      </c>
    </row>
    <row r="2" ht="12.75">
      <c r="B2" t="s">
        <v>111</v>
      </c>
    </row>
    <row r="4" ht="12.75">
      <c r="B4" s="76" t="s">
        <v>213</v>
      </c>
    </row>
    <row r="7" ht="19.5" customHeight="1"/>
    <row r="9" s="32" customFormat="1" ht="16.5" customHeight="1">
      <c r="E9" s="32" t="s">
        <v>97</v>
      </c>
    </row>
    <row r="10" s="32" customFormat="1" ht="20.25" customHeight="1">
      <c r="D10" s="32" t="s">
        <v>212</v>
      </c>
    </row>
    <row r="15" spans="6:8" ht="12.75">
      <c r="F15" s="33" t="s">
        <v>86</v>
      </c>
      <c r="G15" s="33"/>
      <c r="H15" s="33" t="s">
        <v>99</v>
      </c>
    </row>
    <row r="16" spans="6:8" ht="12.75">
      <c r="F16" s="13"/>
      <c r="G16" s="13"/>
      <c r="H16" s="13"/>
    </row>
    <row r="17" spans="2:8" ht="28.5" customHeight="1">
      <c r="B17" t="s">
        <v>98</v>
      </c>
      <c r="F17" s="12">
        <f>'I-XII-19'!$F$8</f>
        <v>3455310</v>
      </c>
      <c r="G17" s="12"/>
      <c r="H17" s="12">
        <f>'I-XII-19'!$G$8</f>
        <v>3456598</v>
      </c>
    </row>
    <row r="18" spans="2:8" ht="32.25" customHeight="1">
      <c r="B18" s="76" t="s">
        <v>201</v>
      </c>
      <c r="F18" s="12">
        <v>0</v>
      </c>
      <c r="G18" s="12"/>
      <c r="H18" s="12">
        <f>'I-XII-19'!$E$112</f>
        <v>182960</v>
      </c>
    </row>
    <row r="19" spans="2:8" ht="28.5" customHeight="1">
      <c r="B19" t="s">
        <v>100</v>
      </c>
      <c r="F19" s="12">
        <f>'I-XII-19'!$F$38</f>
        <v>3260310</v>
      </c>
      <c r="G19" s="12"/>
      <c r="H19" s="75">
        <f>'I-XII-19'!$G$38</f>
        <v>3317442</v>
      </c>
    </row>
    <row r="20" spans="2:8" ht="27.75" customHeight="1">
      <c r="B20" t="s">
        <v>101</v>
      </c>
      <c r="F20" s="12">
        <f>'I-XII-19'!$F$87</f>
        <v>145000</v>
      </c>
      <c r="G20" s="12"/>
      <c r="H20" s="12">
        <f>'I-XII-19'!$G$87</f>
        <v>141021</v>
      </c>
    </row>
    <row r="21" spans="2:8" ht="30.75" customHeight="1">
      <c r="B21" s="63" t="s">
        <v>178</v>
      </c>
      <c r="F21" s="12">
        <v>50000</v>
      </c>
      <c r="G21" s="12"/>
      <c r="H21" s="12">
        <f>SUM(H17-H18-H19-H20)</f>
        <v>-184825</v>
      </c>
    </row>
    <row r="22" spans="2:8" ht="30.75" customHeight="1">
      <c r="B22" t="s">
        <v>102</v>
      </c>
      <c r="F22" s="12"/>
      <c r="G22" s="12"/>
      <c r="H22" s="12">
        <f>'I-XII-19'!$G$106</f>
        <v>51565</v>
      </c>
    </row>
    <row r="27" ht="12.75">
      <c r="F27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="130" zoomScaleNormal="85" zoomScaleSheetLayoutView="130" zoomScalePageLayoutView="0" workbookViewId="0" topLeftCell="A1">
      <selection activeCell="H97" sqref="H97"/>
    </sheetView>
  </sheetViews>
  <sheetFormatPr defaultColWidth="9.140625" defaultRowHeight="12.75"/>
  <cols>
    <col min="1" max="1" width="4.57421875" style="0" customWidth="1"/>
    <col min="2" max="2" width="9.7109375" style="5" customWidth="1"/>
    <col min="3" max="3" width="37.140625" style="6" customWidth="1"/>
    <col min="4" max="4" width="24.28125" style="6" customWidth="1"/>
    <col min="5" max="5" width="17.8515625" style="74" customWidth="1"/>
    <col min="6" max="6" width="20.00390625" style="74" customWidth="1"/>
    <col min="7" max="7" width="17.8515625" style="74" customWidth="1"/>
    <col min="8" max="8" width="12.8515625" style="66" customWidth="1"/>
    <col min="9" max="9" width="0.13671875" style="8" customWidth="1"/>
  </cols>
  <sheetData>
    <row r="1" spans="2:7" ht="15.75">
      <c r="B1" s="36" t="s">
        <v>162</v>
      </c>
      <c r="C1" s="2"/>
      <c r="D1" s="2"/>
      <c r="E1" s="65"/>
      <c r="F1" s="65"/>
      <c r="G1" s="65"/>
    </row>
    <row r="2" spans="2:7" ht="15.75">
      <c r="B2" s="36" t="s">
        <v>111</v>
      </c>
      <c r="C2" s="2"/>
      <c r="D2" s="2"/>
      <c r="E2" s="65"/>
      <c r="F2" s="65"/>
      <c r="G2" s="65"/>
    </row>
    <row r="3" spans="2:7" ht="15.75">
      <c r="B3" s="36" t="s">
        <v>0</v>
      </c>
      <c r="C3" s="2"/>
      <c r="D3" s="2"/>
      <c r="E3" s="65"/>
      <c r="F3" s="65"/>
      <c r="G3" s="65"/>
    </row>
    <row r="4" spans="2:7" ht="12.75">
      <c r="B4" s="1"/>
      <c r="C4" s="2"/>
      <c r="D4" s="2"/>
      <c r="E4" s="65"/>
      <c r="F4" s="65"/>
      <c r="G4" s="65"/>
    </row>
    <row r="5" spans="2:8" ht="12.75">
      <c r="B5" s="94" t="s">
        <v>202</v>
      </c>
      <c r="C5" s="95"/>
      <c r="D5" s="95"/>
      <c r="E5" s="95"/>
      <c r="F5" s="95"/>
      <c r="G5" s="95"/>
      <c r="H5" s="96"/>
    </row>
    <row r="6" spans="2:9" ht="28.5" customHeight="1">
      <c r="B6" s="38" t="s">
        <v>1</v>
      </c>
      <c r="C6" s="39" t="s">
        <v>2</v>
      </c>
      <c r="D6" s="39"/>
      <c r="E6" s="40" t="s">
        <v>197</v>
      </c>
      <c r="F6" s="40" t="s">
        <v>198</v>
      </c>
      <c r="G6" s="40" t="s">
        <v>203</v>
      </c>
      <c r="H6" s="41" t="s">
        <v>94</v>
      </c>
      <c r="I6" s="34"/>
    </row>
    <row r="7" spans="2:9" ht="12.75">
      <c r="B7" s="42">
        <v>1</v>
      </c>
      <c r="C7" s="97">
        <v>2</v>
      </c>
      <c r="D7" s="98"/>
      <c r="E7" s="43">
        <v>5</v>
      </c>
      <c r="F7" s="43">
        <v>4</v>
      </c>
      <c r="G7" s="43">
        <v>5</v>
      </c>
      <c r="H7" s="44">
        <v>6</v>
      </c>
      <c r="I7" s="21"/>
    </row>
    <row r="8" spans="2:9" ht="12.75">
      <c r="B8" s="22" t="s">
        <v>3</v>
      </c>
      <c r="C8" s="110" t="s">
        <v>4</v>
      </c>
      <c r="D8" s="111"/>
      <c r="E8" s="45">
        <f>E9+E19+E23+E33+E26+E29</f>
        <v>3363561</v>
      </c>
      <c r="F8" s="45">
        <f>F9+F19+F23+F33+F26+F29</f>
        <v>3455310</v>
      </c>
      <c r="G8" s="45">
        <f>G9+G19+G23+G33+G26+G29</f>
        <v>3456598</v>
      </c>
      <c r="H8" s="46">
        <f aca="true" t="shared" si="0" ref="H8:H35">G8/F8*100</f>
        <v>100.03727596076763</v>
      </c>
      <c r="I8" s="9"/>
    </row>
    <row r="9" spans="2:9" ht="19.5" customHeight="1">
      <c r="B9" s="23" t="s">
        <v>5</v>
      </c>
      <c r="C9" s="100" t="s">
        <v>6</v>
      </c>
      <c r="D9" s="108"/>
      <c r="E9" s="47">
        <f>SUM(E14+E16+E12)</f>
        <v>121735</v>
      </c>
      <c r="F9" s="47">
        <f>SUM(F16)</f>
        <v>135000</v>
      </c>
      <c r="G9" s="47">
        <f>SUM(G14+G16+G12+G10)</f>
        <v>47209</v>
      </c>
      <c r="H9" s="46">
        <f t="shared" si="0"/>
        <v>34.96962962962963</v>
      </c>
      <c r="I9" s="10"/>
    </row>
    <row r="10" spans="2:9" ht="27.75" customHeight="1">
      <c r="B10" s="26" t="s">
        <v>204</v>
      </c>
      <c r="C10" s="77" t="s">
        <v>192</v>
      </c>
      <c r="D10" s="78"/>
      <c r="E10" s="48">
        <f>SUM(E11)</f>
        <v>0</v>
      </c>
      <c r="F10" s="48">
        <f>SUM(F11:F12)</f>
        <v>135000</v>
      </c>
      <c r="G10" s="48">
        <f>SUM(G11)</f>
        <v>29609</v>
      </c>
      <c r="H10" s="46">
        <f>G10/F10*100</f>
        <v>21.93259259259259</v>
      </c>
      <c r="I10" s="10"/>
    </row>
    <row r="11" spans="2:9" ht="12.75" customHeight="1">
      <c r="B11" s="25" t="s">
        <v>205</v>
      </c>
      <c r="C11" s="62" t="s">
        <v>206</v>
      </c>
      <c r="D11" s="69"/>
      <c r="E11" s="49">
        <v>0</v>
      </c>
      <c r="F11" s="49">
        <v>0</v>
      </c>
      <c r="G11" s="49">
        <v>29609</v>
      </c>
      <c r="H11" s="46">
        <v>0</v>
      </c>
      <c r="I11" s="10"/>
    </row>
    <row r="12" spans="2:9" ht="27.75" customHeight="1">
      <c r="B12" s="26" t="s">
        <v>191</v>
      </c>
      <c r="C12" s="77" t="s">
        <v>192</v>
      </c>
      <c r="D12" s="78"/>
      <c r="E12" s="48">
        <f>SUM(E13)</f>
        <v>0</v>
      </c>
      <c r="F12" s="48">
        <f>SUM(F13:F14)</f>
        <v>135000</v>
      </c>
      <c r="G12" s="48">
        <f>SUM(G13)</f>
        <v>0</v>
      </c>
      <c r="H12" s="46">
        <f t="shared" si="0"/>
        <v>0</v>
      </c>
      <c r="I12" s="10"/>
    </row>
    <row r="13" spans="2:9" ht="12.75" customHeight="1">
      <c r="B13" s="25" t="s">
        <v>193</v>
      </c>
      <c r="C13" s="62" t="s">
        <v>194</v>
      </c>
      <c r="D13" s="69"/>
      <c r="E13" s="49">
        <v>0</v>
      </c>
      <c r="F13" s="49">
        <v>0</v>
      </c>
      <c r="G13" s="49">
        <v>0</v>
      </c>
      <c r="H13" s="46">
        <v>0</v>
      </c>
      <c r="I13" s="10"/>
    </row>
    <row r="14" spans="2:9" ht="12.75" customHeight="1">
      <c r="B14" s="26" t="s">
        <v>179</v>
      </c>
      <c r="C14" s="77" t="s">
        <v>180</v>
      </c>
      <c r="D14" s="78"/>
      <c r="E14" s="48">
        <f>SUM(E15)</f>
        <v>0</v>
      </c>
      <c r="F14" s="48">
        <f>SUM(F15:F16)</f>
        <v>135000</v>
      </c>
      <c r="G14" s="48">
        <f>SUM(G15)</f>
        <v>0</v>
      </c>
      <c r="H14" s="46">
        <f t="shared" si="0"/>
        <v>0</v>
      </c>
      <c r="I14" s="10"/>
    </row>
    <row r="15" spans="2:9" ht="20.25" customHeight="1">
      <c r="B15" s="25" t="s">
        <v>181</v>
      </c>
      <c r="C15" s="62" t="s">
        <v>183</v>
      </c>
      <c r="D15" s="69"/>
      <c r="E15" s="49">
        <v>0</v>
      </c>
      <c r="F15" s="49">
        <v>0</v>
      </c>
      <c r="G15" s="49">
        <v>0</v>
      </c>
      <c r="H15" s="46">
        <v>0</v>
      </c>
      <c r="I15" s="10"/>
    </row>
    <row r="16" spans="2:9" ht="12.75" customHeight="1">
      <c r="B16" s="26" t="s">
        <v>182</v>
      </c>
      <c r="C16" s="77" t="s">
        <v>112</v>
      </c>
      <c r="D16" s="93"/>
      <c r="E16" s="48">
        <f>SUM(E17:E18)</f>
        <v>121735</v>
      </c>
      <c r="F16" s="48">
        <f>SUM(F17:F18)</f>
        <v>135000</v>
      </c>
      <c r="G16" s="48">
        <f>SUM(G17:G18)</f>
        <v>17600</v>
      </c>
      <c r="H16" s="46">
        <f t="shared" si="0"/>
        <v>13.037037037037036</v>
      </c>
      <c r="I16" s="10"/>
    </row>
    <row r="17" spans="2:9" ht="25.5">
      <c r="B17" s="25" t="s">
        <v>169</v>
      </c>
      <c r="C17" s="62" t="s">
        <v>171</v>
      </c>
      <c r="D17" s="69"/>
      <c r="E17" s="49">
        <v>16960</v>
      </c>
      <c r="F17" s="49">
        <v>15000</v>
      </c>
      <c r="G17" s="49">
        <v>17600</v>
      </c>
      <c r="H17" s="46">
        <f t="shared" si="0"/>
        <v>117.33333333333333</v>
      </c>
      <c r="I17" s="10"/>
    </row>
    <row r="18" spans="2:9" ht="23.25" customHeight="1">
      <c r="B18" s="25" t="s">
        <v>170</v>
      </c>
      <c r="C18" s="90" t="s">
        <v>172</v>
      </c>
      <c r="D18" s="99"/>
      <c r="E18" s="49">
        <v>104775</v>
      </c>
      <c r="F18" s="49">
        <v>120000</v>
      </c>
      <c r="G18" s="49">
        <v>0</v>
      </c>
      <c r="H18" s="46">
        <f t="shared" si="0"/>
        <v>0</v>
      </c>
      <c r="I18" s="10"/>
    </row>
    <row r="19" spans="2:9" ht="12.75">
      <c r="B19" s="23" t="s">
        <v>7</v>
      </c>
      <c r="C19" s="100" t="s">
        <v>8</v>
      </c>
      <c r="D19" s="101"/>
      <c r="E19" s="47">
        <f>E20</f>
        <v>389</v>
      </c>
      <c r="F19" s="47">
        <f>F20</f>
        <v>1000</v>
      </c>
      <c r="G19" s="47">
        <f>G20</f>
        <v>36</v>
      </c>
      <c r="H19" s="46">
        <f t="shared" si="0"/>
        <v>3.5999999999999996</v>
      </c>
      <c r="I19" s="10"/>
    </row>
    <row r="20" spans="2:9" ht="12.75">
      <c r="B20" s="26" t="s">
        <v>9</v>
      </c>
      <c r="C20" s="77" t="s">
        <v>10</v>
      </c>
      <c r="D20" s="93"/>
      <c r="E20" s="48">
        <f>SUM(E21:E22)</f>
        <v>389</v>
      </c>
      <c r="F20" s="48">
        <f>SUM(F21:F22)</f>
        <v>1000</v>
      </c>
      <c r="G20" s="48">
        <f>SUM(G21:G22)</f>
        <v>36</v>
      </c>
      <c r="H20" s="46">
        <f t="shared" si="0"/>
        <v>3.5999999999999996</v>
      </c>
      <c r="I20" s="10"/>
    </row>
    <row r="21" spans="2:9" ht="12.75" customHeight="1">
      <c r="B21" s="25" t="s">
        <v>113</v>
      </c>
      <c r="C21" s="85" t="s">
        <v>89</v>
      </c>
      <c r="D21" s="82"/>
      <c r="E21" s="49">
        <v>3</v>
      </c>
      <c r="F21" s="49">
        <v>500</v>
      </c>
      <c r="G21" s="49">
        <v>0</v>
      </c>
      <c r="H21" s="46">
        <f t="shared" si="0"/>
        <v>0</v>
      </c>
      <c r="I21" s="10"/>
    </row>
    <row r="22" spans="2:9" ht="20.25" customHeight="1">
      <c r="B22" s="25" t="s">
        <v>114</v>
      </c>
      <c r="C22" s="85" t="s">
        <v>11</v>
      </c>
      <c r="D22" s="82"/>
      <c r="E22" s="49">
        <v>386</v>
      </c>
      <c r="F22" s="49">
        <v>500</v>
      </c>
      <c r="G22" s="49">
        <v>36</v>
      </c>
      <c r="H22" s="46">
        <f t="shared" si="0"/>
        <v>7.199999999999999</v>
      </c>
      <c r="I22" s="10"/>
    </row>
    <row r="23" spans="2:9" ht="12.75" customHeight="1">
      <c r="B23" s="23" t="s">
        <v>12</v>
      </c>
      <c r="C23" s="100" t="s">
        <v>13</v>
      </c>
      <c r="D23" s="108"/>
      <c r="E23" s="47">
        <f>E24</f>
        <v>741943</v>
      </c>
      <c r="F23" s="47">
        <f>F24</f>
        <v>639000</v>
      </c>
      <c r="G23" s="47">
        <f>G24</f>
        <v>780663</v>
      </c>
      <c r="H23" s="46">
        <f t="shared" si="0"/>
        <v>122.16948356807511</v>
      </c>
      <c r="I23" s="10"/>
    </row>
    <row r="24" spans="2:9" ht="25.5" customHeight="1">
      <c r="B24" s="24" t="s">
        <v>14</v>
      </c>
      <c r="C24" s="77" t="s">
        <v>15</v>
      </c>
      <c r="D24" s="78"/>
      <c r="E24" s="48">
        <f>SUM(E25:E25)</f>
        <v>741943</v>
      </c>
      <c r="F24" s="48">
        <f>SUM(F25:F25)</f>
        <v>639000</v>
      </c>
      <c r="G24" s="48">
        <f>SUM(G25:G25)</f>
        <v>780663</v>
      </c>
      <c r="H24" s="46">
        <f t="shared" si="0"/>
        <v>122.16948356807511</v>
      </c>
      <c r="I24" s="10"/>
    </row>
    <row r="25" spans="2:9" ht="21.75" customHeight="1">
      <c r="B25" s="25" t="s">
        <v>115</v>
      </c>
      <c r="C25" s="85" t="s">
        <v>87</v>
      </c>
      <c r="D25" s="82"/>
      <c r="E25" s="49">
        <v>741943</v>
      </c>
      <c r="F25" s="49">
        <v>639000</v>
      </c>
      <c r="G25" s="49">
        <v>780663</v>
      </c>
      <c r="H25" s="46">
        <f t="shared" si="0"/>
        <v>122.16948356807511</v>
      </c>
      <c r="I25" s="10"/>
    </row>
    <row r="26" spans="2:9" ht="27.75" customHeight="1">
      <c r="B26" s="23" t="s">
        <v>184</v>
      </c>
      <c r="C26" s="67" t="s">
        <v>185</v>
      </c>
      <c r="D26" s="68"/>
      <c r="E26" s="47">
        <f>E27</f>
        <v>368</v>
      </c>
      <c r="F26" s="47">
        <f>F27</f>
        <v>500</v>
      </c>
      <c r="G26" s="47">
        <f>G27</f>
        <v>1677</v>
      </c>
      <c r="H26" s="46">
        <f t="shared" si="0"/>
        <v>335.40000000000003</v>
      </c>
      <c r="I26" s="10"/>
    </row>
    <row r="27" spans="2:9" ht="22.5" customHeight="1">
      <c r="B27" s="24" t="s">
        <v>186</v>
      </c>
      <c r="C27" s="77" t="s">
        <v>185</v>
      </c>
      <c r="D27" s="78"/>
      <c r="E27" s="48">
        <f>SUM(E28:E28)</f>
        <v>368</v>
      </c>
      <c r="F27" s="48">
        <f>SUM(F28:F28)</f>
        <v>500</v>
      </c>
      <c r="G27" s="48">
        <f>SUM(G28:G28)</f>
        <v>1677</v>
      </c>
      <c r="H27" s="46">
        <f t="shared" si="0"/>
        <v>335.40000000000003</v>
      </c>
      <c r="I27" s="10"/>
    </row>
    <row r="28" spans="2:9" ht="22.5" customHeight="1">
      <c r="B28" s="25" t="s">
        <v>187</v>
      </c>
      <c r="C28" s="85" t="s">
        <v>188</v>
      </c>
      <c r="D28" s="82"/>
      <c r="E28" s="49">
        <v>368</v>
      </c>
      <c r="F28" s="49">
        <v>500</v>
      </c>
      <c r="G28" s="49">
        <v>1677</v>
      </c>
      <c r="H28" s="46">
        <f t="shared" si="0"/>
        <v>335.40000000000003</v>
      </c>
      <c r="I28" s="10"/>
    </row>
    <row r="29" spans="2:9" ht="21.75" customHeight="1">
      <c r="B29" s="23" t="s">
        <v>109</v>
      </c>
      <c r="C29" s="67" t="s">
        <v>18</v>
      </c>
      <c r="D29" s="68"/>
      <c r="E29" s="47">
        <f>E30</f>
        <v>2497932</v>
      </c>
      <c r="F29" s="47">
        <f>F30</f>
        <v>2678870</v>
      </c>
      <c r="G29" s="47">
        <f>G30</f>
        <v>2625638</v>
      </c>
      <c r="H29" s="46">
        <f t="shared" si="0"/>
        <v>98.0128934961383</v>
      </c>
      <c r="I29" s="10"/>
    </row>
    <row r="30" spans="2:9" ht="27.75" customHeight="1">
      <c r="B30" s="24" t="s">
        <v>108</v>
      </c>
      <c r="C30" s="77" t="s">
        <v>17</v>
      </c>
      <c r="D30" s="78"/>
      <c r="E30" s="48">
        <f>SUM(E31:E32)</f>
        <v>2497932</v>
      </c>
      <c r="F30" s="48">
        <f>SUM(F31:F32)</f>
        <v>2678870</v>
      </c>
      <c r="G30" s="48">
        <f>SUM(G31:G32)</f>
        <v>2625638</v>
      </c>
      <c r="H30" s="46">
        <f t="shared" si="0"/>
        <v>98.0128934961383</v>
      </c>
      <c r="I30" s="10"/>
    </row>
    <row r="31" spans="2:9" ht="22.5" customHeight="1">
      <c r="B31" s="25" t="s">
        <v>116</v>
      </c>
      <c r="C31" s="85" t="s">
        <v>18</v>
      </c>
      <c r="D31" s="82"/>
      <c r="E31" s="49">
        <v>2497804</v>
      </c>
      <c r="F31" s="49">
        <v>2653770</v>
      </c>
      <c r="G31" s="49">
        <v>2581133</v>
      </c>
      <c r="H31" s="46">
        <f t="shared" si="0"/>
        <v>97.26287507960375</v>
      </c>
      <c r="I31" s="10"/>
    </row>
    <row r="32" spans="2:9" ht="12.75">
      <c r="B32" s="25" t="s">
        <v>176</v>
      </c>
      <c r="C32" s="85" t="s">
        <v>18</v>
      </c>
      <c r="D32" s="82"/>
      <c r="E32" s="49">
        <v>128</v>
      </c>
      <c r="F32" s="49">
        <v>25100</v>
      </c>
      <c r="G32" s="49">
        <v>44505</v>
      </c>
      <c r="H32" s="46">
        <v>0</v>
      </c>
      <c r="I32" s="21"/>
    </row>
    <row r="33" spans="2:9" ht="12.75">
      <c r="B33" s="23" t="s">
        <v>156</v>
      </c>
      <c r="C33" s="100" t="s">
        <v>16</v>
      </c>
      <c r="D33" s="108"/>
      <c r="E33" s="47">
        <f>E34</f>
        <v>1194</v>
      </c>
      <c r="F33" s="47">
        <f>F34</f>
        <v>940</v>
      </c>
      <c r="G33" s="47">
        <f>G34</f>
        <v>1375</v>
      </c>
      <c r="H33" s="46">
        <f t="shared" si="0"/>
        <v>146.27659574468086</v>
      </c>
      <c r="I33" s="9"/>
    </row>
    <row r="34" spans="2:9" ht="12.75">
      <c r="B34" s="24" t="s">
        <v>154</v>
      </c>
      <c r="C34" s="77" t="s">
        <v>16</v>
      </c>
      <c r="D34" s="78"/>
      <c r="E34" s="48">
        <f>SUM(E35:E35)</f>
        <v>1194</v>
      </c>
      <c r="F34" s="48">
        <f>SUM(F35:F35)</f>
        <v>940</v>
      </c>
      <c r="G34" s="48">
        <f>SUM(G35:G35)</f>
        <v>1375</v>
      </c>
      <c r="H34" s="46">
        <f t="shared" si="0"/>
        <v>146.27659574468086</v>
      </c>
      <c r="I34" s="10"/>
    </row>
    <row r="35" spans="2:9" ht="12.75">
      <c r="B35" s="25" t="s">
        <v>155</v>
      </c>
      <c r="C35" s="85" t="s">
        <v>16</v>
      </c>
      <c r="D35" s="82"/>
      <c r="E35" s="49">
        <v>1194</v>
      </c>
      <c r="F35" s="49">
        <v>940</v>
      </c>
      <c r="G35" s="49">
        <v>1375</v>
      </c>
      <c r="H35" s="46">
        <f t="shared" si="0"/>
        <v>146.27659574468086</v>
      </c>
      <c r="I35" s="10"/>
    </row>
    <row r="36" spans="2:9" ht="25.5">
      <c r="B36" s="38" t="s">
        <v>1</v>
      </c>
      <c r="C36" s="39" t="s">
        <v>2</v>
      </c>
      <c r="D36" s="39"/>
      <c r="E36" s="40" t="s">
        <v>197</v>
      </c>
      <c r="F36" s="40" t="s">
        <v>198</v>
      </c>
      <c r="G36" s="40" t="s">
        <v>203</v>
      </c>
      <c r="H36" s="41" t="s">
        <v>94</v>
      </c>
      <c r="I36" s="10"/>
    </row>
    <row r="37" spans="2:9" ht="12.75">
      <c r="B37" s="42">
        <v>1</v>
      </c>
      <c r="C37" s="97">
        <v>2</v>
      </c>
      <c r="D37" s="98"/>
      <c r="E37" s="43">
        <v>5</v>
      </c>
      <c r="F37" s="43">
        <v>4</v>
      </c>
      <c r="G37" s="43">
        <v>5</v>
      </c>
      <c r="H37" s="44">
        <v>6</v>
      </c>
      <c r="I37" s="10"/>
    </row>
    <row r="38" spans="2:9" ht="12.75">
      <c r="B38" s="27" t="s">
        <v>19</v>
      </c>
      <c r="C38" s="110" t="s">
        <v>20</v>
      </c>
      <c r="D38" s="111"/>
      <c r="E38" s="48">
        <f>E39+E48+E80</f>
        <v>3251278</v>
      </c>
      <c r="F38" s="48">
        <f>F39+F48+F80</f>
        <v>3260310</v>
      </c>
      <c r="G38" s="48">
        <f>G39+G48+G80</f>
        <v>3317442</v>
      </c>
      <c r="H38" s="46">
        <f aca="true" t="shared" si="1" ref="H38:H77">G38/F38*100</f>
        <v>101.75234870303744</v>
      </c>
      <c r="I38" s="10"/>
    </row>
    <row r="39" spans="2:9" ht="12.75">
      <c r="B39" s="23" t="s">
        <v>21</v>
      </c>
      <c r="C39" s="100" t="s">
        <v>22</v>
      </c>
      <c r="D39" s="108"/>
      <c r="E39" s="47">
        <f>E40+E43+E45</f>
        <v>2359492</v>
      </c>
      <c r="F39" s="47">
        <f>F40+F43+F45</f>
        <v>2471770</v>
      </c>
      <c r="G39" s="47">
        <f>G40+G43+G45</f>
        <v>2450682</v>
      </c>
      <c r="H39" s="46">
        <f t="shared" si="1"/>
        <v>99.14684618714524</v>
      </c>
      <c r="I39" s="10"/>
    </row>
    <row r="40" spans="2:9" ht="12.75">
      <c r="B40" s="24" t="s">
        <v>23</v>
      </c>
      <c r="C40" s="77" t="s">
        <v>24</v>
      </c>
      <c r="D40" s="78"/>
      <c r="E40" s="48">
        <f>SUM(E41:E41)</f>
        <v>1967747</v>
      </c>
      <c r="F40" s="48">
        <f>SUM(F41:F41)</f>
        <v>2030000</v>
      </c>
      <c r="G40" s="48">
        <f>SUM(G41:G42)</f>
        <v>2049270</v>
      </c>
      <c r="H40" s="46">
        <f t="shared" si="1"/>
        <v>100.94926108374385</v>
      </c>
      <c r="I40" s="10"/>
    </row>
    <row r="41" spans="2:9" ht="12.75">
      <c r="B41" s="25" t="s">
        <v>25</v>
      </c>
      <c r="C41" s="85" t="s">
        <v>26</v>
      </c>
      <c r="D41" s="82"/>
      <c r="E41" s="49">
        <v>1967747</v>
      </c>
      <c r="F41" s="49">
        <v>2030000</v>
      </c>
      <c r="G41" s="49">
        <v>2037493</v>
      </c>
      <c r="H41" s="46">
        <f t="shared" si="1"/>
        <v>100.36911330049261</v>
      </c>
      <c r="I41" s="10"/>
    </row>
    <row r="42" spans="2:9" ht="12.75">
      <c r="B42" s="25" t="s">
        <v>199</v>
      </c>
      <c r="C42" s="80" t="s">
        <v>200</v>
      </c>
      <c r="D42" s="82"/>
      <c r="E42" s="49">
        <v>0</v>
      </c>
      <c r="F42" s="49">
        <v>0</v>
      </c>
      <c r="G42" s="49">
        <v>11777</v>
      </c>
      <c r="H42" s="46">
        <v>0</v>
      </c>
      <c r="I42" s="10"/>
    </row>
    <row r="43" spans="2:9" ht="12.75">
      <c r="B43" s="24" t="s">
        <v>27</v>
      </c>
      <c r="C43" s="77" t="s">
        <v>28</v>
      </c>
      <c r="D43" s="78"/>
      <c r="E43" s="48">
        <f>SUM(E44:E44)</f>
        <v>69577</v>
      </c>
      <c r="F43" s="48">
        <f>SUM(F44:F44)</f>
        <v>90000</v>
      </c>
      <c r="G43" s="48">
        <f>SUM(G44:G44)</f>
        <v>76923</v>
      </c>
      <c r="H43" s="46">
        <f t="shared" si="1"/>
        <v>85.47</v>
      </c>
      <c r="I43" s="10"/>
    </row>
    <row r="44" spans="2:9" ht="12.75">
      <c r="B44" s="25" t="s">
        <v>117</v>
      </c>
      <c r="C44" s="85" t="s">
        <v>91</v>
      </c>
      <c r="D44" s="82"/>
      <c r="E44" s="49">
        <v>69577</v>
      </c>
      <c r="F44" s="49">
        <v>90000</v>
      </c>
      <c r="G44" s="49">
        <v>76923</v>
      </c>
      <c r="H44" s="46">
        <f t="shared" si="1"/>
        <v>85.47</v>
      </c>
      <c r="I44" s="10"/>
    </row>
    <row r="45" spans="2:9" ht="12.75">
      <c r="B45" s="24" t="s">
        <v>29</v>
      </c>
      <c r="C45" s="77" t="s">
        <v>30</v>
      </c>
      <c r="D45" s="78"/>
      <c r="E45" s="48">
        <f>SUM(E46:E47)</f>
        <v>322168</v>
      </c>
      <c r="F45" s="48">
        <f>SUM(F46:F47)</f>
        <v>351770</v>
      </c>
      <c r="G45" s="48">
        <f>SUM(G46:G47)</f>
        <v>324489</v>
      </c>
      <c r="H45" s="46">
        <f t="shared" si="1"/>
        <v>92.24464849191233</v>
      </c>
      <c r="I45" s="10"/>
    </row>
    <row r="46" spans="2:9" ht="12.75">
      <c r="B46" s="25" t="s">
        <v>31</v>
      </c>
      <c r="C46" s="85" t="s">
        <v>32</v>
      </c>
      <c r="D46" s="82"/>
      <c r="E46" s="49">
        <v>290326</v>
      </c>
      <c r="F46" s="49">
        <v>314650</v>
      </c>
      <c r="G46" s="49">
        <v>324489</v>
      </c>
      <c r="H46" s="46">
        <f t="shared" si="1"/>
        <v>103.12696647068171</v>
      </c>
      <c r="I46" s="10"/>
    </row>
    <row r="47" spans="2:9" ht="12.75">
      <c r="B47" s="25" t="s">
        <v>33</v>
      </c>
      <c r="C47" s="85" t="s">
        <v>34</v>
      </c>
      <c r="D47" s="82"/>
      <c r="E47" s="49">
        <v>31842</v>
      </c>
      <c r="F47" s="49">
        <v>37120</v>
      </c>
      <c r="G47" s="49">
        <v>0</v>
      </c>
      <c r="H47" s="46">
        <f t="shared" si="1"/>
        <v>0</v>
      </c>
      <c r="I47" s="10"/>
    </row>
    <row r="48" spans="2:9" ht="12.75">
      <c r="B48" s="23" t="s">
        <v>35</v>
      </c>
      <c r="C48" s="100" t="s">
        <v>36</v>
      </c>
      <c r="D48" s="108"/>
      <c r="E48" s="47">
        <f>E49+E53+E60+E71+E69</f>
        <v>886273</v>
      </c>
      <c r="F48" s="47">
        <f>F49+F53+F60+F71+F69</f>
        <v>768540</v>
      </c>
      <c r="G48" s="47">
        <f>G49+G53+G60+G71+G69</f>
        <v>849441</v>
      </c>
      <c r="H48" s="46">
        <f t="shared" si="1"/>
        <v>110.52658287141854</v>
      </c>
      <c r="I48" s="10"/>
    </row>
    <row r="49" spans="2:9" ht="12.75">
      <c r="B49" s="24" t="s">
        <v>37</v>
      </c>
      <c r="C49" s="77" t="s">
        <v>38</v>
      </c>
      <c r="D49" s="78"/>
      <c r="E49" s="48">
        <f>SUM(E50:E52)</f>
        <v>145885</v>
      </c>
      <c r="F49" s="48">
        <f>SUM(F50:F52)</f>
        <v>174000</v>
      </c>
      <c r="G49" s="48">
        <f>SUM(G50:G52)</f>
        <v>179547</v>
      </c>
      <c r="H49" s="46">
        <f t="shared" si="1"/>
        <v>103.18793103448276</v>
      </c>
      <c r="I49" s="10"/>
    </row>
    <row r="50" spans="2:9" ht="12.75">
      <c r="B50" s="25" t="s">
        <v>118</v>
      </c>
      <c r="C50" s="85" t="s">
        <v>143</v>
      </c>
      <c r="D50" s="82"/>
      <c r="E50" s="49">
        <v>14010</v>
      </c>
      <c r="F50" s="49">
        <v>9000</v>
      </c>
      <c r="G50" s="49">
        <v>9482</v>
      </c>
      <c r="H50" s="46">
        <f t="shared" si="1"/>
        <v>105.35555555555555</v>
      </c>
      <c r="I50" s="10"/>
    </row>
    <row r="51" spans="2:9" ht="12.75">
      <c r="B51" s="25" t="s">
        <v>119</v>
      </c>
      <c r="C51" s="85" t="s">
        <v>144</v>
      </c>
      <c r="D51" s="82"/>
      <c r="E51" s="49">
        <v>121300</v>
      </c>
      <c r="F51" s="49">
        <v>156000</v>
      </c>
      <c r="G51" s="49">
        <v>159430</v>
      </c>
      <c r="H51" s="46">
        <f t="shared" si="1"/>
        <v>102.19871794871796</v>
      </c>
      <c r="I51" s="10"/>
    </row>
    <row r="52" spans="2:9" ht="12.75">
      <c r="B52" s="28" t="s">
        <v>120</v>
      </c>
      <c r="C52" s="85" t="s">
        <v>39</v>
      </c>
      <c r="D52" s="82"/>
      <c r="E52" s="49">
        <v>10575</v>
      </c>
      <c r="F52" s="49">
        <v>9000</v>
      </c>
      <c r="G52" s="49">
        <v>10635</v>
      </c>
      <c r="H52" s="46">
        <f t="shared" si="1"/>
        <v>118.16666666666666</v>
      </c>
      <c r="I52" s="10"/>
    </row>
    <row r="53" spans="2:9" ht="12.75">
      <c r="B53" s="24" t="s">
        <v>40</v>
      </c>
      <c r="C53" s="77" t="s">
        <v>41</v>
      </c>
      <c r="D53" s="78"/>
      <c r="E53" s="48">
        <f>SUM(E54:E59)</f>
        <v>454486</v>
      </c>
      <c r="F53" s="48">
        <f>SUM(F54:F59)</f>
        <v>393500</v>
      </c>
      <c r="G53" s="48">
        <f>SUM(G54:G59)</f>
        <v>412426</v>
      </c>
      <c r="H53" s="46">
        <f t="shared" si="1"/>
        <v>104.80965692503177</v>
      </c>
      <c r="I53" s="10"/>
    </row>
    <row r="54" spans="2:9" ht="12.75">
      <c r="B54" s="25" t="s">
        <v>121</v>
      </c>
      <c r="C54" s="85" t="s">
        <v>145</v>
      </c>
      <c r="D54" s="82"/>
      <c r="E54" s="49">
        <v>158108</v>
      </c>
      <c r="F54" s="49">
        <v>87000</v>
      </c>
      <c r="G54" s="49">
        <v>132613</v>
      </c>
      <c r="H54" s="46">
        <f t="shared" si="1"/>
        <v>152.4287356321839</v>
      </c>
      <c r="I54" s="31"/>
    </row>
    <row r="55" spans="2:9" ht="12.75">
      <c r="B55" s="25" t="s">
        <v>122</v>
      </c>
      <c r="C55" s="85" t="s">
        <v>88</v>
      </c>
      <c r="D55" s="82"/>
      <c r="E55" s="49">
        <v>190938</v>
      </c>
      <c r="F55" s="49">
        <v>200000</v>
      </c>
      <c r="G55" s="49">
        <v>207576</v>
      </c>
      <c r="H55" s="46">
        <f t="shared" si="1"/>
        <v>103.788</v>
      </c>
      <c r="I55" s="59"/>
    </row>
    <row r="56" spans="2:9" ht="12.75">
      <c r="B56" s="25" t="s">
        <v>123</v>
      </c>
      <c r="C56" s="85" t="s">
        <v>146</v>
      </c>
      <c r="D56" s="82"/>
      <c r="E56" s="49">
        <v>51573</v>
      </c>
      <c r="F56" s="49">
        <v>69000</v>
      </c>
      <c r="G56" s="49">
        <v>52526</v>
      </c>
      <c r="H56" s="46">
        <f t="shared" si="1"/>
        <v>76.12463768115943</v>
      </c>
      <c r="I56" s="10"/>
    </row>
    <row r="57" spans="2:9" ht="25.5">
      <c r="B57" s="25" t="s">
        <v>124</v>
      </c>
      <c r="C57" s="64" t="s">
        <v>103</v>
      </c>
      <c r="D57" s="69"/>
      <c r="E57" s="49">
        <v>10846</v>
      </c>
      <c r="F57" s="49">
        <v>15000</v>
      </c>
      <c r="G57" s="49">
        <v>5290</v>
      </c>
      <c r="H57" s="46">
        <f t="shared" si="1"/>
        <v>35.266666666666666</v>
      </c>
      <c r="I57" s="10"/>
    </row>
    <row r="58" spans="2:9" ht="12.75" customHeight="1">
      <c r="B58" s="29" t="s">
        <v>42</v>
      </c>
      <c r="C58" s="91" t="s">
        <v>90</v>
      </c>
      <c r="D58" s="109"/>
      <c r="E58" s="60">
        <v>36567</v>
      </c>
      <c r="F58" s="60">
        <v>17500</v>
      </c>
      <c r="G58" s="60">
        <v>7645</v>
      </c>
      <c r="H58" s="46">
        <f t="shared" si="1"/>
        <v>43.68571428571428</v>
      </c>
      <c r="I58" s="10"/>
    </row>
    <row r="59" spans="2:9" ht="12.75">
      <c r="B59" s="25" t="s">
        <v>125</v>
      </c>
      <c r="C59" s="85" t="s">
        <v>142</v>
      </c>
      <c r="D59" s="82"/>
      <c r="E59" s="49">
        <v>6454</v>
      </c>
      <c r="F59" s="49">
        <v>5000</v>
      </c>
      <c r="G59" s="49">
        <v>6776</v>
      </c>
      <c r="H59" s="46">
        <f t="shared" si="1"/>
        <v>135.51999999999998</v>
      </c>
      <c r="I59" s="10"/>
    </row>
    <row r="60" spans="2:9" ht="12.75" customHeight="1">
      <c r="B60" s="61" t="s">
        <v>43</v>
      </c>
      <c r="C60" s="86" t="s">
        <v>44</v>
      </c>
      <c r="D60" s="87"/>
      <c r="E60" s="45">
        <f>SUM(E61:E68)</f>
        <v>241714</v>
      </c>
      <c r="F60" s="45">
        <f>SUM(F61:F68)</f>
        <v>157600</v>
      </c>
      <c r="G60" s="45">
        <f>SUM(G61:G68)</f>
        <v>215711</v>
      </c>
      <c r="H60" s="46">
        <f t="shared" si="1"/>
        <v>136.872461928934</v>
      </c>
      <c r="I60" s="10"/>
    </row>
    <row r="61" spans="2:9" ht="12.75">
      <c r="B61" s="25" t="s">
        <v>126</v>
      </c>
      <c r="C61" s="85" t="s">
        <v>147</v>
      </c>
      <c r="D61" s="82"/>
      <c r="E61" s="49">
        <v>14364</v>
      </c>
      <c r="F61" s="49">
        <v>14000</v>
      </c>
      <c r="G61" s="49">
        <v>14620</v>
      </c>
      <c r="H61" s="46">
        <f t="shared" si="1"/>
        <v>104.42857142857143</v>
      </c>
      <c r="I61" s="10"/>
    </row>
    <row r="62" spans="2:9" ht="12.75" customHeight="1">
      <c r="B62" s="25" t="s">
        <v>127</v>
      </c>
      <c r="C62" s="85" t="s">
        <v>104</v>
      </c>
      <c r="D62" s="82"/>
      <c r="E62" s="49">
        <v>133586</v>
      </c>
      <c r="F62" s="49">
        <v>55100</v>
      </c>
      <c r="G62" s="49">
        <v>64617</v>
      </c>
      <c r="H62" s="46">
        <f t="shared" si="1"/>
        <v>117.27223230490019</v>
      </c>
      <c r="I62" s="10"/>
    </row>
    <row r="63" spans="2:9" ht="12.75">
      <c r="B63" s="25" t="s">
        <v>128</v>
      </c>
      <c r="C63" s="85" t="s">
        <v>45</v>
      </c>
      <c r="D63" s="82"/>
      <c r="E63" s="49">
        <v>5903</v>
      </c>
      <c r="F63" s="49">
        <v>6000</v>
      </c>
      <c r="G63" s="49">
        <v>4965</v>
      </c>
      <c r="H63" s="46">
        <f t="shared" si="1"/>
        <v>82.75</v>
      </c>
      <c r="I63" s="10"/>
    </row>
    <row r="64" spans="2:9" ht="12.75">
      <c r="B64" s="25" t="s">
        <v>129</v>
      </c>
      <c r="C64" s="85" t="s">
        <v>148</v>
      </c>
      <c r="D64" s="82"/>
      <c r="E64" s="49">
        <v>17176</v>
      </c>
      <c r="F64" s="49">
        <v>19500</v>
      </c>
      <c r="G64" s="49">
        <v>17404</v>
      </c>
      <c r="H64" s="46">
        <f t="shared" si="1"/>
        <v>89.25128205128206</v>
      </c>
      <c r="I64" s="10"/>
    </row>
    <row r="65" spans="2:9" ht="12.75" customHeight="1">
      <c r="B65" s="25" t="s">
        <v>130</v>
      </c>
      <c r="C65" s="85" t="s">
        <v>149</v>
      </c>
      <c r="D65" s="82"/>
      <c r="E65" s="49">
        <v>12587</v>
      </c>
      <c r="F65" s="49">
        <v>12000</v>
      </c>
      <c r="G65" s="49">
        <v>13605</v>
      </c>
      <c r="H65" s="46">
        <f t="shared" si="1"/>
        <v>113.375</v>
      </c>
      <c r="I65" s="10"/>
    </row>
    <row r="66" spans="2:9" ht="12.75">
      <c r="B66" s="25" t="s">
        <v>131</v>
      </c>
      <c r="C66" s="85" t="s">
        <v>105</v>
      </c>
      <c r="D66" s="82"/>
      <c r="E66" s="49">
        <v>35126</v>
      </c>
      <c r="F66" s="49">
        <v>37000</v>
      </c>
      <c r="G66" s="49">
        <v>66152</v>
      </c>
      <c r="H66" s="46">
        <f t="shared" si="1"/>
        <v>178.7891891891892</v>
      </c>
      <c r="I66" s="10"/>
    </row>
    <row r="67" spans="2:9" ht="12.75" customHeight="1">
      <c r="B67" s="25" t="s">
        <v>46</v>
      </c>
      <c r="C67" s="85" t="s">
        <v>47</v>
      </c>
      <c r="D67" s="82"/>
      <c r="E67" s="49">
        <v>12938</v>
      </c>
      <c r="F67" s="49">
        <v>8000</v>
      </c>
      <c r="G67" s="49">
        <v>14208</v>
      </c>
      <c r="H67" s="46">
        <f t="shared" si="1"/>
        <v>177.6</v>
      </c>
      <c r="I67" s="10"/>
    </row>
    <row r="68" spans="2:9" ht="12.75" customHeight="1">
      <c r="B68" s="25" t="s">
        <v>132</v>
      </c>
      <c r="C68" s="85" t="s">
        <v>92</v>
      </c>
      <c r="D68" s="82"/>
      <c r="E68" s="49">
        <v>10034</v>
      </c>
      <c r="F68" s="49">
        <v>6000</v>
      </c>
      <c r="G68" s="49">
        <v>20140</v>
      </c>
      <c r="H68" s="46">
        <f t="shared" si="1"/>
        <v>335.66666666666663</v>
      </c>
      <c r="I68" s="10"/>
    </row>
    <row r="69" spans="2:9" ht="12.75" customHeight="1">
      <c r="B69" s="61" t="s">
        <v>163</v>
      </c>
      <c r="C69" s="86" t="s">
        <v>168</v>
      </c>
      <c r="D69" s="87"/>
      <c r="E69" s="45">
        <f>SUM(E70)</f>
        <v>7085</v>
      </c>
      <c r="F69" s="45">
        <f>SUM(F70)</f>
        <v>5500</v>
      </c>
      <c r="G69" s="45">
        <f>SUM(G70)</f>
        <v>6260</v>
      </c>
      <c r="H69" s="46">
        <f t="shared" si="1"/>
        <v>113.81818181818181</v>
      </c>
      <c r="I69" s="10"/>
    </row>
    <row r="70" spans="2:9" ht="12.75" customHeight="1">
      <c r="B70" s="25" t="s">
        <v>164</v>
      </c>
      <c r="C70" s="85" t="s">
        <v>167</v>
      </c>
      <c r="D70" s="82"/>
      <c r="E70" s="49">
        <v>7085</v>
      </c>
      <c r="F70" s="49">
        <v>5500</v>
      </c>
      <c r="G70" s="49">
        <v>6260</v>
      </c>
      <c r="H70" s="46">
        <f t="shared" si="1"/>
        <v>113.81818181818181</v>
      </c>
      <c r="I70" s="10"/>
    </row>
    <row r="71" spans="2:9" ht="12.75">
      <c r="B71" s="24" t="s">
        <v>48</v>
      </c>
      <c r="C71" s="77" t="s">
        <v>49</v>
      </c>
      <c r="D71" s="78"/>
      <c r="E71" s="48">
        <f>SUM(E72:E77)</f>
        <v>37103</v>
      </c>
      <c r="F71" s="48">
        <f>SUM(F72:F77)</f>
        <v>37940</v>
      </c>
      <c r="G71" s="48">
        <f>SUM(G72:G77)</f>
        <v>35497</v>
      </c>
      <c r="H71" s="46">
        <f t="shared" si="1"/>
        <v>93.5608856088561</v>
      </c>
      <c r="I71" s="10"/>
    </row>
    <row r="72" spans="2:9" ht="12.75" customHeight="1">
      <c r="B72" s="28" t="s">
        <v>50</v>
      </c>
      <c r="C72" s="85" t="s">
        <v>51</v>
      </c>
      <c r="D72" s="82"/>
      <c r="E72" s="49">
        <v>5275</v>
      </c>
      <c r="F72" s="49">
        <v>7000</v>
      </c>
      <c r="G72" s="49">
        <v>7627</v>
      </c>
      <c r="H72" s="46">
        <f t="shared" si="1"/>
        <v>108.95714285714287</v>
      </c>
      <c r="I72" s="10"/>
    </row>
    <row r="73" spans="2:9" ht="12.75">
      <c r="B73" s="28" t="s">
        <v>133</v>
      </c>
      <c r="C73" s="64" t="s">
        <v>153</v>
      </c>
      <c r="D73" s="69"/>
      <c r="E73" s="49">
        <v>10770</v>
      </c>
      <c r="F73" s="49">
        <v>11000</v>
      </c>
      <c r="G73" s="49">
        <v>11329</v>
      </c>
      <c r="H73" s="46">
        <f t="shared" si="1"/>
        <v>102.99090909090908</v>
      </c>
      <c r="I73" s="10"/>
    </row>
    <row r="74" spans="2:9" ht="12.75">
      <c r="B74" s="25" t="s">
        <v>52</v>
      </c>
      <c r="C74" s="85" t="s">
        <v>53</v>
      </c>
      <c r="D74" s="82"/>
      <c r="E74" s="49">
        <v>5842</v>
      </c>
      <c r="F74" s="49">
        <v>4000</v>
      </c>
      <c r="G74" s="49">
        <v>2209</v>
      </c>
      <c r="H74" s="46">
        <f t="shared" si="1"/>
        <v>55.225</v>
      </c>
      <c r="I74" s="21"/>
    </row>
    <row r="75" spans="2:9" ht="12.75">
      <c r="B75" s="25" t="s">
        <v>54</v>
      </c>
      <c r="C75" s="85" t="s">
        <v>55</v>
      </c>
      <c r="D75" s="82"/>
      <c r="E75" s="49">
        <v>80</v>
      </c>
      <c r="F75" s="49">
        <v>500</v>
      </c>
      <c r="G75" s="49">
        <v>160</v>
      </c>
      <c r="H75" s="46">
        <f t="shared" si="1"/>
        <v>32</v>
      </c>
      <c r="I75" s="9"/>
    </row>
    <row r="76" spans="2:9" ht="12.75">
      <c r="B76" s="25" t="s">
        <v>134</v>
      </c>
      <c r="C76" s="85" t="s">
        <v>150</v>
      </c>
      <c r="D76" s="82"/>
      <c r="E76" s="49">
        <v>12598</v>
      </c>
      <c r="F76" s="49">
        <v>11800</v>
      </c>
      <c r="G76" s="49">
        <v>14172</v>
      </c>
      <c r="H76" s="46">
        <f t="shared" si="1"/>
        <v>120.10169491525424</v>
      </c>
      <c r="I76" s="10"/>
    </row>
    <row r="77" spans="2:9" ht="25.5">
      <c r="B77" s="25" t="s">
        <v>135</v>
      </c>
      <c r="C77" s="64" t="s">
        <v>110</v>
      </c>
      <c r="D77" s="69"/>
      <c r="E77" s="49">
        <v>2538</v>
      </c>
      <c r="F77" s="49">
        <v>3640</v>
      </c>
      <c r="G77" s="49">
        <v>0</v>
      </c>
      <c r="H77" s="46">
        <f t="shared" si="1"/>
        <v>0</v>
      </c>
      <c r="I77" s="10"/>
    </row>
    <row r="78" spans="2:9" ht="25.5">
      <c r="B78" s="38" t="s">
        <v>1</v>
      </c>
      <c r="C78" s="39" t="s">
        <v>2</v>
      </c>
      <c r="D78" s="39"/>
      <c r="E78" s="40" t="s">
        <v>197</v>
      </c>
      <c r="F78" s="40" t="s">
        <v>198</v>
      </c>
      <c r="G78" s="40" t="s">
        <v>203</v>
      </c>
      <c r="H78" s="41" t="s">
        <v>94</v>
      </c>
      <c r="I78" s="10"/>
    </row>
    <row r="79" spans="2:9" ht="12.75">
      <c r="B79" s="42">
        <v>1</v>
      </c>
      <c r="C79" s="97">
        <v>2</v>
      </c>
      <c r="D79" s="107"/>
      <c r="E79" s="43">
        <v>5</v>
      </c>
      <c r="F79" s="51">
        <v>4</v>
      </c>
      <c r="G79" s="43">
        <v>5</v>
      </c>
      <c r="H79" s="44">
        <v>6</v>
      </c>
      <c r="I79" s="10"/>
    </row>
    <row r="80" spans="2:9" ht="12.75" customHeight="1">
      <c r="B80" s="23" t="s">
        <v>56</v>
      </c>
      <c r="C80" s="100" t="s">
        <v>57</v>
      </c>
      <c r="D80" s="108"/>
      <c r="E80" s="47">
        <f>E81</f>
        <v>5513</v>
      </c>
      <c r="F80" s="47">
        <f>F81</f>
        <v>20000</v>
      </c>
      <c r="G80" s="47">
        <f>G81</f>
        <v>17319</v>
      </c>
      <c r="H80" s="46">
        <f>G80/F80*100</f>
        <v>86.595</v>
      </c>
      <c r="I80" s="10"/>
    </row>
    <row r="81" spans="2:9" ht="12.75">
      <c r="B81" s="24" t="s">
        <v>58</v>
      </c>
      <c r="C81" s="77" t="s">
        <v>59</v>
      </c>
      <c r="D81" s="78"/>
      <c r="E81" s="48">
        <f>SUM(E82:E83)</f>
        <v>5513</v>
      </c>
      <c r="F81" s="48">
        <f>SUM(F82:F83)</f>
        <v>20000</v>
      </c>
      <c r="G81" s="48">
        <f>SUM(G82:G83)</f>
        <v>17319</v>
      </c>
      <c r="H81" s="46">
        <f>G81/F81*100</f>
        <v>86.595</v>
      </c>
      <c r="I81" s="10"/>
    </row>
    <row r="82" spans="2:9" ht="12.75" customHeight="1">
      <c r="B82" s="25" t="s">
        <v>60</v>
      </c>
      <c r="C82" s="85" t="s">
        <v>61</v>
      </c>
      <c r="D82" s="82"/>
      <c r="E82" s="49">
        <v>5483</v>
      </c>
      <c r="F82" s="49">
        <v>20000</v>
      </c>
      <c r="G82" s="49">
        <v>17319</v>
      </c>
      <c r="H82" s="46">
        <f>G82/F82*100</f>
        <v>86.595</v>
      </c>
      <c r="I82" s="31"/>
    </row>
    <row r="83" spans="2:9" ht="20.25" customHeight="1">
      <c r="B83" s="25" t="s">
        <v>165</v>
      </c>
      <c r="C83" s="85" t="s">
        <v>166</v>
      </c>
      <c r="D83" s="82"/>
      <c r="E83" s="49">
        <v>30</v>
      </c>
      <c r="F83" s="49">
        <v>0</v>
      </c>
      <c r="G83" s="49">
        <v>0</v>
      </c>
      <c r="H83" s="46">
        <v>0</v>
      </c>
      <c r="I83" s="10"/>
    </row>
    <row r="84" spans="2:9" ht="12.75" customHeight="1">
      <c r="B84" s="25" t="s">
        <v>95</v>
      </c>
      <c r="C84" s="85" t="s">
        <v>63</v>
      </c>
      <c r="D84" s="106"/>
      <c r="E84" s="49">
        <v>0</v>
      </c>
      <c r="F84" s="49">
        <v>0</v>
      </c>
      <c r="G84" s="49">
        <v>0</v>
      </c>
      <c r="H84" s="46">
        <v>0</v>
      </c>
      <c r="I84" s="10"/>
    </row>
    <row r="85" spans="2:9" ht="15" customHeight="1">
      <c r="B85" s="28" t="s">
        <v>96</v>
      </c>
      <c r="C85" s="85" t="s">
        <v>64</v>
      </c>
      <c r="D85" s="82"/>
      <c r="E85" s="49">
        <v>26813</v>
      </c>
      <c r="F85" s="49">
        <v>50000</v>
      </c>
      <c r="G85" s="49">
        <v>19304</v>
      </c>
      <c r="H85" s="46">
        <f>G85/F85*100</f>
        <v>38.608</v>
      </c>
      <c r="I85" s="10"/>
    </row>
    <row r="86" spans="2:9" ht="12.75" customHeight="1">
      <c r="B86" s="30" t="s">
        <v>65</v>
      </c>
      <c r="C86" s="104" t="s">
        <v>66</v>
      </c>
      <c r="D86" s="105"/>
      <c r="E86" s="50">
        <v>53413</v>
      </c>
      <c r="F86" s="50">
        <v>0</v>
      </c>
      <c r="G86" s="50">
        <v>51565</v>
      </c>
      <c r="H86" s="46">
        <v>0</v>
      </c>
      <c r="I86" s="10"/>
    </row>
    <row r="87" spans="2:9" ht="15" customHeight="1">
      <c r="B87" s="27" t="s">
        <v>67</v>
      </c>
      <c r="C87" s="102" t="s">
        <v>68</v>
      </c>
      <c r="D87" s="103"/>
      <c r="E87" s="35">
        <f>E88+E100</f>
        <v>115347</v>
      </c>
      <c r="F87" s="37">
        <f>F101+F88</f>
        <v>145000</v>
      </c>
      <c r="G87" s="35">
        <f>G88+G100+G96</f>
        <v>141021</v>
      </c>
      <c r="H87" s="46">
        <f aca="true" t="shared" si="2" ref="H87:H92">G87/F87*100</f>
        <v>97.25586206896551</v>
      </c>
      <c r="I87" s="10"/>
    </row>
    <row r="88" spans="2:9" ht="12.75" customHeight="1">
      <c r="B88" s="25" t="s">
        <v>69</v>
      </c>
      <c r="C88" s="85" t="s">
        <v>70</v>
      </c>
      <c r="D88" s="81"/>
      <c r="E88" s="54">
        <f>E91+E89+E98</f>
        <v>115347</v>
      </c>
      <c r="F88" s="54">
        <f>F91+F89+F98</f>
        <v>145000</v>
      </c>
      <c r="G88" s="54">
        <f>G91+G89+G98</f>
        <v>106441</v>
      </c>
      <c r="H88" s="46">
        <f t="shared" si="2"/>
        <v>73.40758620689655</v>
      </c>
      <c r="I88" s="10"/>
    </row>
    <row r="89" spans="2:9" ht="12.75">
      <c r="B89" s="26" t="s">
        <v>71</v>
      </c>
      <c r="C89" s="77" t="s">
        <v>106</v>
      </c>
      <c r="D89" s="79"/>
      <c r="E89" s="48">
        <f>SUM(E90:E90)</f>
        <v>0</v>
      </c>
      <c r="F89" s="53">
        <f>SUM(F90)</f>
        <v>120000</v>
      </c>
      <c r="G89" s="48">
        <f>SUM(G90:G90)</f>
        <v>73880</v>
      </c>
      <c r="H89" s="46">
        <f t="shared" si="2"/>
        <v>61.56666666666667</v>
      </c>
      <c r="I89" s="10"/>
    </row>
    <row r="90" spans="2:9" ht="12.75">
      <c r="B90" s="25" t="s">
        <v>72</v>
      </c>
      <c r="C90" s="85" t="s">
        <v>196</v>
      </c>
      <c r="D90" s="81"/>
      <c r="E90" s="49">
        <v>0</v>
      </c>
      <c r="F90" s="56">
        <v>120000</v>
      </c>
      <c r="G90" s="49">
        <v>73880</v>
      </c>
      <c r="H90" s="46">
        <f t="shared" si="2"/>
        <v>61.56666666666667</v>
      </c>
      <c r="I90" s="10"/>
    </row>
    <row r="91" spans="2:9" ht="12.75">
      <c r="B91" s="26" t="s">
        <v>73</v>
      </c>
      <c r="C91" s="77" t="s">
        <v>74</v>
      </c>
      <c r="D91" s="79"/>
      <c r="E91" s="48">
        <f>SUM(E92:E95)</f>
        <v>115347</v>
      </c>
      <c r="F91" s="53">
        <f>SUM(F92:F95)</f>
        <v>25000</v>
      </c>
      <c r="G91" s="48">
        <f>SUM(G92:G95)</f>
        <v>32561</v>
      </c>
      <c r="H91" s="46">
        <f t="shared" si="2"/>
        <v>130.244</v>
      </c>
      <c r="I91" s="10"/>
    </row>
    <row r="92" spans="2:9" ht="12.75">
      <c r="B92" s="25" t="s">
        <v>136</v>
      </c>
      <c r="C92" s="85" t="s">
        <v>151</v>
      </c>
      <c r="D92" s="81"/>
      <c r="E92" s="49">
        <v>63755</v>
      </c>
      <c r="F92" s="56">
        <v>10000</v>
      </c>
      <c r="G92" s="49">
        <v>10075</v>
      </c>
      <c r="H92" s="46">
        <f t="shared" si="2"/>
        <v>100.75</v>
      </c>
      <c r="I92" s="10"/>
    </row>
    <row r="93" spans="2:9" ht="12.75">
      <c r="B93" s="25" t="s">
        <v>174</v>
      </c>
      <c r="C93" s="90" t="s">
        <v>175</v>
      </c>
      <c r="D93" s="81"/>
      <c r="E93" s="49">
        <v>5002</v>
      </c>
      <c r="F93" s="56">
        <v>0</v>
      </c>
      <c r="G93" s="49">
        <v>8608</v>
      </c>
      <c r="H93" s="46">
        <v>0</v>
      </c>
      <c r="I93" s="10"/>
    </row>
    <row r="94" spans="2:9" ht="12.75" customHeight="1">
      <c r="B94" s="25" t="s">
        <v>137</v>
      </c>
      <c r="C94" s="85" t="s">
        <v>93</v>
      </c>
      <c r="D94" s="81"/>
      <c r="E94" s="49">
        <v>30000</v>
      </c>
      <c r="F94" s="56">
        <v>0</v>
      </c>
      <c r="G94" s="49">
        <v>3449</v>
      </c>
      <c r="H94" s="46">
        <v>0</v>
      </c>
      <c r="I94" s="10"/>
    </row>
    <row r="95" spans="2:9" ht="12.75" customHeight="1">
      <c r="B95" s="25" t="s">
        <v>138</v>
      </c>
      <c r="C95" s="85" t="s">
        <v>152</v>
      </c>
      <c r="D95" s="81"/>
      <c r="E95" s="49">
        <v>16590</v>
      </c>
      <c r="F95" s="56">
        <v>15000</v>
      </c>
      <c r="G95" s="49">
        <v>10429</v>
      </c>
      <c r="H95" s="46">
        <f>G95/F95*100</f>
        <v>69.52666666666667</v>
      </c>
      <c r="I95" s="10"/>
    </row>
    <row r="96" spans="2:9" ht="12.75">
      <c r="B96" s="26" t="s">
        <v>207</v>
      </c>
      <c r="C96" s="77" t="s">
        <v>208</v>
      </c>
      <c r="D96" s="79"/>
      <c r="E96" s="48">
        <f>SUM(E97:E100)</f>
        <v>0</v>
      </c>
      <c r="F96" s="53">
        <f>SUM(F97:F100)</f>
        <v>0</v>
      </c>
      <c r="G96" s="48">
        <f>SUM(G97:G100)</f>
        <v>34580</v>
      </c>
      <c r="H96" s="46">
        <v>0</v>
      </c>
      <c r="I96" s="10"/>
    </row>
    <row r="97" spans="2:9" ht="12.75">
      <c r="B97" s="25" t="s">
        <v>209</v>
      </c>
      <c r="C97" s="80" t="s">
        <v>210</v>
      </c>
      <c r="D97" s="81"/>
      <c r="E97" s="49">
        <v>0</v>
      </c>
      <c r="F97" s="56">
        <v>0</v>
      </c>
      <c r="G97" s="49">
        <v>34580</v>
      </c>
      <c r="H97" s="46">
        <v>0</v>
      </c>
      <c r="I97" s="10"/>
    </row>
    <row r="98" spans="2:9" ht="12.75" customHeight="1">
      <c r="B98" s="26" t="s">
        <v>159</v>
      </c>
      <c r="C98" s="77" t="s">
        <v>160</v>
      </c>
      <c r="D98" s="79"/>
      <c r="E98" s="52">
        <f>SUM(E99)</f>
        <v>0</v>
      </c>
      <c r="F98" s="52">
        <f>SUM(F99)</f>
        <v>0</v>
      </c>
      <c r="G98" s="52">
        <f>SUM(G99)</f>
        <v>0</v>
      </c>
      <c r="H98" s="46">
        <v>0</v>
      </c>
      <c r="I98" s="10"/>
    </row>
    <row r="99" spans="2:9" ht="12.75" customHeight="1">
      <c r="B99" s="25" t="s">
        <v>157</v>
      </c>
      <c r="C99" s="85" t="s">
        <v>158</v>
      </c>
      <c r="D99" s="81"/>
      <c r="E99" s="49">
        <v>0</v>
      </c>
      <c r="F99" s="56">
        <v>0</v>
      </c>
      <c r="G99" s="49">
        <v>0</v>
      </c>
      <c r="H99" s="46">
        <v>0</v>
      </c>
      <c r="I99" s="10"/>
    </row>
    <row r="100" spans="2:9" ht="12.75" customHeight="1">
      <c r="B100" s="25" t="s">
        <v>75</v>
      </c>
      <c r="C100" s="85" t="s">
        <v>76</v>
      </c>
      <c r="D100" s="81"/>
      <c r="E100" s="47">
        <f>E102</f>
        <v>0</v>
      </c>
      <c r="F100" s="55">
        <f>F102</f>
        <v>0</v>
      </c>
      <c r="G100" s="47">
        <f>G102</f>
        <v>0</v>
      </c>
      <c r="H100" s="46">
        <v>0</v>
      </c>
      <c r="I100" s="10"/>
    </row>
    <row r="101" spans="2:9" ht="12.75" customHeight="1">
      <c r="B101" s="24" t="s">
        <v>139</v>
      </c>
      <c r="C101" s="77" t="s">
        <v>141</v>
      </c>
      <c r="D101" s="79"/>
      <c r="E101" s="53">
        <f>E102+E103</f>
        <v>0</v>
      </c>
      <c r="F101" s="53">
        <f>F102+F103</f>
        <v>0</v>
      </c>
      <c r="G101" s="53">
        <f>G102+G103</f>
        <v>0</v>
      </c>
      <c r="H101" s="46">
        <v>0</v>
      </c>
      <c r="I101" s="10"/>
    </row>
    <row r="102" spans="2:10" ht="12.75" customHeight="1">
      <c r="B102" s="25" t="s">
        <v>140</v>
      </c>
      <c r="C102" s="85" t="s">
        <v>141</v>
      </c>
      <c r="D102" s="81"/>
      <c r="E102" s="49">
        <v>0</v>
      </c>
      <c r="F102" s="56">
        <v>0</v>
      </c>
      <c r="G102" s="49">
        <v>0</v>
      </c>
      <c r="H102" s="46">
        <v>0</v>
      </c>
      <c r="I102" s="10"/>
      <c r="J102" s="20"/>
    </row>
    <row r="103" spans="2:9" ht="12.75" customHeight="1">
      <c r="B103" s="25" t="s">
        <v>161</v>
      </c>
      <c r="C103" s="85" t="s">
        <v>190</v>
      </c>
      <c r="D103" s="81"/>
      <c r="E103" s="49">
        <v>0</v>
      </c>
      <c r="F103" s="56">
        <v>0</v>
      </c>
      <c r="G103" s="49">
        <v>0</v>
      </c>
      <c r="H103" s="46">
        <v>0</v>
      </c>
      <c r="I103" s="10"/>
    </row>
    <row r="104" spans="2:9" ht="12.75" customHeight="1">
      <c r="B104" s="25" t="s">
        <v>95</v>
      </c>
      <c r="C104" s="85" t="s">
        <v>77</v>
      </c>
      <c r="D104" s="81"/>
      <c r="E104" s="49">
        <v>0</v>
      </c>
      <c r="F104" s="56">
        <v>0</v>
      </c>
      <c r="G104" s="49">
        <v>0</v>
      </c>
      <c r="H104" s="46">
        <v>0</v>
      </c>
      <c r="I104" s="10"/>
    </row>
    <row r="105" spans="2:9" ht="12.75" customHeight="1">
      <c r="B105" s="25" t="s">
        <v>96</v>
      </c>
      <c r="C105" s="85" t="s">
        <v>78</v>
      </c>
      <c r="D105" s="81"/>
      <c r="E105" s="49">
        <v>153083</v>
      </c>
      <c r="F105" s="56">
        <v>0</v>
      </c>
      <c r="G105" s="49">
        <v>163655</v>
      </c>
      <c r="H105" s="46">
        <v>0</v>
      </c>
      <c r="I105" s="10"/>
    </row>
    <row r="106" spans="1:9" s="8" customFormat="1" ht="12.75" customHeight="1">
      <c r="A106"/>
      <c r="B106" s="29" t="s">
        <v>79</v>
      </c>
      <c r="C106" s="91" t="s">
        <v>80</v>
      </c>
      <c r="D106" s="92"/>
      <c r="E106" s="47">
        <f>E86</f>
        <v>53413</v>
      </c>
      <c r="F106" s="57">
        <f>F86</f>
        <v>0</v>
      </c>
      <c r="G106" s="47">
        <f>G86</f>
        <v>51565</v>
      </c>
      <c r="H106" s="46">
        <v>0</v>
      </c>
      <c r="I106" s="10"/>
    </row>
    <row r="107" spans="2:9" ht="12.75" customHeight="1">
      <c r="B107" s="25" t="s">
        <v>62</v>
      </c>
      <c r="C107" s="85" t="s">
        <v>81</v>
      </c>
      <c r="D107" s="81"/>
      <c r="E107" s="48">
        <f>E8</f>
        <v>3363561</v>
      </c>
      <c r="F107" s="53">
        <f>F8-F85</f>
        <v>3405310</v>
      </c>
      <c r="G107" s="48">
        <f>G8</f>
        <v>3456598</v>
      </c>
      <c r="H107" s="46">
        <f>G107/F107*100</f>
        <v>101.50611838569763</v>
      </c>
      <c r="I107" s="10"/>
    </row>
    <row r="108" spans="2:9" ht="20.25" customHeight="1">
      <c r="B108" s="25" t="s">
        <v>62</v>
      </c>
      <c r="C108" s="85" t="s">
        <v>82</v>
      </c>
      <c r="D108" s="81"/>
      <c r="E108" s="48">
        <f>E38+E87</f>
        <v>3366625</v>
      </c>
      <c r="F108" s="53">
        <f>F38+F87</f>
        <v>3405310</v>
      </c>
      <c r="G108" s="48">
        <f>G38+G87</f>
        <v>3458463</v>
      </c>
      <c r="H108" s="46">
        <f>G108/F108*100</f>
        <v>101.56088579307023</v>
      </c>
      <c r="I108" s="31"/>
    </row>
    <row r="109" spans="2:9" ht="12.75" customHeight="1">
      <c r="B109" s="25" t="s">
        <v>62</v>
      </c>
      <c r="C109" s="85" t="s">
        <v>177</v>
      </c>
      <c r="D109" s="81"/>
      <c r="E109" s="54">
        <f>E107-E108</f>
        <v>-3064</v>
      </c>
      <c r="F109" s="54">
        <f>IF(F107&gt;F108,F107-F108,0)</f>
        <v>0</v>
      </c>
      <c r="G109" s="54">
        <f>G107-G108</f>
        <v>-1865</v>
      </c>
      <c r="H109" s="46">
        <v>0</v>
      </c>
      <c r="I109" s="11"/>
    </row>
    <row r="110" spans="1:9" ht="12.75" customHeight="1">
      <c r="A110" s="66"/>
      <c r="B110" s="25" t="s">
        <v>83</v>
      </c>
      <c r="C110" s="85" t="s">
        <v>195</v>
      </c>
      <c r="D110" s="81"/>
      <c r="E110" s="54">
        <f>E85+E105</f>
        <v>179896</v>
      </c>
      <c r="F110" s="54">
        <v>0</v>
      </c>
      <c r="G110" s="54">
        <f>G85+G105</f>
        <v>182959</v>
      </c>
      <c r="H110" s="46">
        <v>0</v>
      </c>
      <c r="I110"/>
    </row>
    <row r="111" spans="2:9" ht="12.75" customHeight="1">
      <c r="B111" s="25" t="s">
        <v>62</v>
      </c>
      <c r="C111" s="77" t="s">
        <v>84</v>
      </c>
      <c r="D111" s="79"/>
      <c r="E111" s="52">
        <v>0</v>
      </c>
      <c r="F111" s="52">
        <f>SUM(F109:F110)</f>
        <v>0</v>
      </c>
      <c r="G111" s="54"/>
      <c r="H111" s="46">
        <v>0</v>
      </c>
      <c r="I111"/>
    </row>
    <row r="112" spans="2:9" ht="24.75" customHeight="1">
      <c r="B112" s="19" t="s">
        <v>62</v>
      </c>
      <c r="C112" s="83" t="s">
        <v>189</v>
      </c>
      <c r="D112" s="84"/>
      <c r="E112" s="52">
        <f>SUM(E110-E109)</f>
        <v>182960</v>
      </c>
      <c r="F112" s="58">
        <f>SUM(F110:F111)</f>
        <v>0</v>
      </c>
      <c r="G112" s="52">
        <f>SUM(G110-G109)</f>
        <v>184824</v>
      </c>
      <c r="H112" s="46">
        <v>0</v>
      </c>
      <c r="I112"/>
    </row>
    <row r="113" spans="1:9" s="14" customFormat="1" ht="12.75">
      <c r="A113"/>
      <c r="B113" s="3"/>
      <c r="C113" s="4"/>
      <c r="D113" s="70"/>
      <c r="E113" s="15"/>
      <c r="F113" s="16"/>
      <c r="G113" s="15"/>
      <c r="H113" s="71"/>
      <c r="I113" s="7"/>
    </row>
    <row r="114" spans="1:9" s="14" customFormat="1" ht="12.75" customHeight="1">
      <c r="A114"/>
      <c r="B114" s="3" t="s">
        <v>211</v>
      </c>
      <c r="C114" s="4"/>
      <c r="D114" s="70"/>
      <c r="E114" s="16"/>
      <c r="F114" s="16"/>
      <c r="G114" s="88" t="s">
        <v>85</v>
      </c>
      <c r="H114" s="89"/>
      <c r="I114" s="7"/>
    </row>
    <row r="115" spans="1:9" s="14" customFormat="1" ht="12.75">
      <c r="A115"/>
      <c r="B115" s="3"/>
      <c r="C115" s="4"/>
      <c r="D115" s="70"/>
      <c r="E115" s="16"/>
      <c r="F115" s="16"/>
      <c r="G115" s="88"/>
      <c r="H115" s="89"/>
      <c r="I115" s="7"/>
    </row>
    <row r="116" spans="1:9" s="14" customFormat="1" ht="12.75">
      <c r="A116"/>
      <c r="B116" s="3"/>
      <c r="C116" s="18" t="s">
        <v>107</v>
      </c>
      <c r="D116" s="72" t="s">
        <v>173</v>
      </c>
      <c r="E116" s="16"/>
      <c r="F116" s="16"/>
      <c r="G116" s="89"/>
      <c r="H116" s="89"/>
      <c r="I116" s="7"/>
    </row>
    <row r="117" spans="2:9" s="14" customFormat="1" ht="12.75">
      <c r="B117" s="17"/>
      <c r="C117" s="2"/>
      <c r="D117" s="2"/>
      <c r="E117" s="65"/>
      <c r="F117" s="65"/>
      <c r="G117" s="65"/>
      <c r="H117" s="73"/>
      <c r="I117" s="7"/>
    </row>
    <row r="118" spans="2:9" s="14" customFormat="1" ht="12.75">
      <c r="B118" s="17"/>
      <c r="C118" s="2"/>
      <c r="D118" s="2"/>
      <c r="E118" s="65"/>
      <c r="F118" s="65"/>
      <c r="G118" s="65"/>
      <c r="H118" s="73"/>
      <c r="I118" s="7"/>
    </row>
    <row r="119" spans="2:9" s="14" customFormat="1" ht="12.75">
      <c r="B119" s="17"/>
      <c r="C119" s="2"/>
      <c r="D119" s="2"/>
      <c r="E119" s="65"/>
      <c r="F119" s="65"/>
      <c r="G119" s="65"/>
      <c r="H119" s="73"/>
      <c r="I119" s="7"/>
    </row>
    <row r="120" spans="2:9" s="14" customFormat="1" ht="12.75">
      <c r="B120" s="17"/>
      <c r="C120" s="2"/>
      <c r="D120" s="2"/>
      <c r="E120" s="65"/>
      <c r="F120" s="65"/>
      <c r="G120" s="65"/>
      <c r="H120" s="73"/>
      <c r="I120" s="7"/>
    </row>
    <row r="121" spans="2:9" s="14" customFormat="1" ht="12.75">
      <c r="B121" s="17"/>
      <c r="C121" s="2"/>
      <c r="D121" s="2"/>
      <c r="E121" s="65"/>
      <c r="F121" s="65"/>
      <c r="G121" s="65"/>
      <c r="H121" s="73"/>
      <c r="I121" s="7"/>
    </row>
    <row r="122" spans="2:9" s="14" customFormat="1" ht="12.75">
      <c r="B122" s="17"/>
      <c r="C122" s="2"/>
      <c r="D122" s="2"/>
      <c r="E122" s="65"/>
      <c r="F122" s="65"/>
      <c r="G122" s="65"/>
      <c r="H122" s="73"/>
      <c r="I122" s="7"/>
    </row>
    <row r="123" spans="2:9" s="14" customFormat="1" ht="12.75">
      <c r="B123" s="17"/>
      <c r="C123" s="2"/>
      <c r="D123" s="2"/>
      <c r="E123" s="65"/>
      <c r="F123" s="65"/>
      <c r="G123" s="65"/>
      <c r="H123" s="73"/>
      <c r="I123" s="7"/>
    </row>
    <row r="124" spans="2:9" s="14" customFormat="1" ht="12.75">
      <c r="B124" s="17"/>
      <c r="C124" s="2"/>
      <c r="D124" s="2"/>
      <c r="E124" s="65"/>
      <c r="F124" s="65"/>
      <c r="G124" s="65"/>
      <c r="H124" s="73"/>
      <c r="I124" s="7"/>
    </row>
    <row r="125" spans="1:8" ht="12.75">
      <c r="A125" s="14"/>
      <c r="B125" s="17"/>
      <c r="C125" s="2"/>
      <c r="D125" s="2"/>
      <c r="E125" s="65"/>
      <c r="F125" s="65"/>
      <c r="G125" s="65"/>
      <c r="H125" s="73"/>
    </row>
    <row r="126" spans="1:8" ht="12.75">
      <c r="A126" s="14"/>
      <c r="B126" s="17"/>
      <c r="C126" s="2"/>
      <c r="D126" s="2"/>
      <c r="E126" s="65"/>
      <c r="F126" s="65"/>
      <c r="G126" s="65"/>
      <c r="H126" s="73"/>
    </row>
    <row r="127" spans="1:8" ht="12.75">
      <c r="A127" s="14"/>
      <c r="B127" s="17"/>
      <c r="C127" s="2"/>
      <c r="D127" s="2"/>
      <c r="E127" s="65"/>
      <c r="F127" s="65"/>
      <c r="G127" s="65"/>
      <c r="H127" s="73"/>
    </row>
    <row r="128" spans="1:8" ht="12.75">
      <c r="A128" s="14"/>
      <c r="B128" s="17"/>
      <c r="C128" s="2"/>
      <c r="D128" s="2"/>
      <c r="E128" s="65"/>
      <c r="F128" s="65"/>
      <c r="G128" s="65"/>
      <c r="H128" s="73"/>
    </row>
  </sheetData>
  <sheetProtection/>
  <mergeCells count="97">
    <mergeCell ref="C20:D20"/>
    <mergeCell ref="C25:D25"/>
    <mergeCell ref="C33:D33"/>
    <mergeCell ref="C41:D41"/>
    <mergeCell ref="C89:D89"/>
    <mergeCell ref="C28:D28"/>
    <mergeCell ref="C61:D61"/>
    <mergeCell ref="C39:D39"/>
    <mergeCell ref="C38:D38"/>
    <mergeCell ref="C30:D30"/>
    <mergeCell ref="C8:D8"/>
    <mergeCell ref="C9:D9"/>
    <mergeCell ref="C12:D12"/>
    <mergeCell ref="C23:D23"/>
    <mergeCell ref="C22:D22"/>
    <mergeCell ref="C51:D51"/>
    <mergeCell ref="C47:D47"/>
    <mergeCell ref="C40:D40"/>
    <mergeCell ref="C37:D37"/>
    <mergeCell ref="C35:D35"/>
    <mergeCell ref="C46:D46"/>
    <mergeCell ref="C48:D48"/>
    <mergeCell ref="C49:D49"/>
    <mergeCell ref="C53:D53"/>
    <mergeCell ref="C31:D31"/>
    <mergeCell ref="C43:D43"/>
    <mergeCell ref="C44:D44"/>
    <mergeCell ref="C52:D52"/>
    <mergeCell ref="C59:D59"/>
    <mergeCell ref="C60:D60"/>
    <mergeCell ref="C62:D62"/>
    <mergeCell ref="C45:D45"/>
    <mergeCell ref="C63:D63"/>
    <mergeCell ref="C64:D64"/>
    <mergeCell ref="C58:D58"/>
    <mergeCell ref="C50:D50"/>
    <mergeCell ref="C54:D54"/>
    <mergeCell ref="C56:D56"/>
    <mergeCell ref="C65:D65"/>
    <mergeCell ref="C66:D66"/>
    <mergeCell ref="C67:D67"/>
    <mergeCell ref="C68:D68"/>
    <mergeCell ref="C80:D80"/>
    <mergeCell ref="C76:D76"/>
    <mergeCell ref="C88:D88"/>
    <mergeCell ref="C83:D83"/>
    <mergeCell ref="C86:D86"/>
    <mergeCell ref="C85:D85"/>
    <mergeCell ref="C84:D84"/>
    <mergeCell ref="C70:D70"/>
    <mergeCell ref="C72:D72"/>
    <mergeCell ref="C79:D79"/>
    <mergeCell ref="C81:D81"/>
    <mergeCell ref="C82:D82"/>
    <mergeCell ref="C102:D102"/>
    <mergeCell ref="C95:D95"/>
    <mergeCell ref="C103:D103"/>
    <mergeCell ref="C100:D100"/>
    <mergeCell ref="C101:D101"/>
    <mergeCell ref="C98:D98"/>
    <mergeCell ref="C99:D99"/>
    <mergeCell ref="C94:D94"/>
    <mergeCell ref="C16:D16"/>
    <mergeCell ref="B5:H5"/>
    <mergeCell ref="C7:D7"/>
    <mergeCell ref="C14:D14"/>
    <mergeCell ref="C32:D32"/>
    <mergeCell ref="C18:D18"/>
    <mergeCell ref="C19:D19"/>
    <mergeCell ref="C90:D90"/>
    <mergeCell ref="C87:D87"/>
    <mergeCell ref="C107:D107"/>
    <mergeCell ref="C104:D104"/>
    <mergeCell ref="C105:D105"/>
    <mergeCell ref="C106:D106"/>
    <mergeCell ref="C109:D109"/>
    <mergeCell ref="C110:D110"/>
    <mergeCell ref="G114:H116"/>
    <mergeCell ref="C24:D24"/>
    <mergeCell ref="C27:D27"/>
    <mergeCell ref="C34:D34"/>
    <mergeCell ref="C55:D55"/>
    <mergeCell ref="C71:D71"/>
    <mergeCell ref="C75:D75"/>
    <mergeCell ref="C93:D93"/>
    <mergeCell ref="C92:D92"/>
    <mergeCell ref="C91:D91"/>
    <mergeCell ref="C10:D10"/>
    <mergeCell ref="C96:D96"/>
    <mergeCell ref="C97:D97"/>
    <mergeCell ref="C42:D42"/>
    <mergeCell ref="C111:D111"/>
    <mergeCell ref="C112:D112"/>
    <mergeCell ref="C108:D108"/>
    <mergeCell ref="C21:D21"/>
    <mergeCell ref="C69:D69"/>
    <mergeCell ref="C74:D74"/>
  </mergeCells>
  <dataValidations count="2">
    <dataValidation type="whole" operator="greaterThanOrEqual" allowBlank="1" showErrorMessage="1" errorTitle="Neispravan iznos" error="Vrijednost mora biti cjelobrojna numerička veća ili jednaka nuli" sqref="G106 E106 E104:G105 E107:G112">
      <formula1>0</formula1>
    </dataValidation>
    <dataValidation type="whole" operator="greaterThanOrEqual" allowBlank="1" showErrorMessage="1" errorTitle="Nedozvoljen unos" error="Podatak mora biti pozitivan i cjelobrojan, u slučaju da je nula upišite nulu." sqref="E90:G90 E70:G70 E44:G44 E50:G52 E46:G47 E72:G77 E21:G22 E54:G59 E25:G25 E99:G99 E61:G68 E35:G35 E13:G13 E31:G32 E17:G18 E15:G15 E28:G28 E82:G86 E41:G42 E11:G11 E92:G95 E97:G97">
      <formula1>0</formula1>
    </dataValidation>
  </dataValidations>
  <printOptions/>
  <pageMargins left="0" right="0" top="0.5905511811023623" bottom="0" header="0.7874015748031497" footer="0"/>
  <pageSetup horizontalDpi="600" verticalDpi="600" orientation="landscape" paperSize="9" scale="88" r:id="rId3"/>
  <rowBreaks count="2" manualBreakCount="2">
    <brk id="35" max="8" man="1"/>
    <brk id="7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Lucija</cp:lastModifiedBy>
  <cp:lastPrinted>2020-03-17T08:54:40Z</cp:lastPrinted>
  <dcterms:created xsi:type="dcterms:W3CDTF">2009-02-12T13:52:34Z</dcterms:created>
  <dcterms:modified xsi:type="dcterms:W3CDTF">2021-02-01T13:08:36Z</dcterms:modified>
  <cp:category/>
  <cp:version/>
  <cp:contentType/>
  <cp:contentStatus/>
</cp:coreProperties>
</file>